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ThisWorkbook" defaultThemeVersion="124226"/>
  <mc:AlternateContent xmlns:mc="http://schemas.openxmlformats.org/markup-compatibility/2006">
    <mc:Choice Requires="x15">
      <x15ac:absPath xmlns:x15ac="http://schemas.microsoft.com/office/spreadsheetml/2010/11/ac" url="H:\Users\LAMac\Desktop\"/>
    </mc:Choice>
  </mc:AlternateContent>
  <xr:revisionPtr revIDLastSave="0" documentId="8_{C0F54B7F-8FA3-41CC-AF14-9350CE60CCF0}" xr6:coauthVersionLast="47" xr6:coauthVersionMax="47" xr10:uidLastSave="{00000000-0000-0000-0000-000000000000}"/>
  <bookViews>
    <workbookView xWindow="-120" yWindow="-120" windowWidth="29040" windowHeight="15720" tabRatio="728" xr2:uid="{00000000-000D-0000-FFFF-FFFF00000000}"/>
  </bookViews>
  <sheets>
    <sheet name="Assumptions" sheetId="4" r:id="rId1"/>
    <sheet name="Cover" sheetId="9" r:id="rId2"/>
    <sheet name="Report TOC" sheetId="8" r:id="rId3"/>
    <sheet name="Compilation Report" sheetId="7" r:id="rId4"/>
    <sheet name="Balance Sheet" sheetId="1" r:id="rId5"/>
    <sheet name="Results of Operations" sheetId="2" r:id="rId6"/>
    <sheet name="Notes to Financials" sheetId="5" r:id="rId7"/>
    <sheet name="Notes (Hidden)" sheetId="6" state="hidden" r:id="rId8"/>
  </sheets>
  <definedNames>
    <definedName name="BeginDateRow">Assumptions!$G$17</definedName>
    <definedName name="BeginDates">Assumptions!$G$2:$G$14</definedName>
    <definedName name="CompDate">Assumptions!$B$15</definedName>
    <definedName name="DeprMethod">Assumptions!$K$11:$K$14</definedName>
    <definedName name="DeprRow">Assumptions!$K$17</definedName>
    <definedName name="EndDateRow">Assumptions!$G$36</definedName>
    <definedName name="EndDates">Assumptions!$G$21:$G$33</definedName>
    <definedName name="FiscalBegin">Assumptions!$I$17</definedName>
    <definedName name="FiscalEnd">Assumptions!$I$20</definedName>
    <definedName name="InvVal">Assumptions!$K$2:$K$5</definedName>
    <definedName name="InvValRow">Assumptions!$K$8</definedName>
    <definedName name="OLE_LINK9" localSheetId="6">'Notes to Financials'!$F$40</definedName>
    <definedName name="PeriodRow">Assumptions!$I$7</definedName>
    <definedName name="Periods">Assumptions!$I$2:$I$4</definedName>
    <definedName name="_xlnm.Print_Area" localSheetId="4">'Balance Sheet'!$A$7:$C$66</definedName>
    <definedName name="_xlnm.Print_Area" localSheetId="6">'Notes to Financials'!$A$6:$E$86</definedName>
    <definedName name="_xlnm.Print_Titles" localSheetId="4">'Balance Sheet'!$1:$6</definedName>
    <definedName name="_xlnm.Print_Titles" localSheetId="6">'Notes to Financials'!$1:$5</definedName>
    <definedName name="ReportDateRow">Assumptions!$G$39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5" l="1"/>
  <c r="A13" i="8"/>
  <c r="A11" i="8"/>
  <c r="A9" i="8"/>
  <c r="A7" i="8"/>
  <c r="A1" i="8"/>
  <c r="C5" i="1"/>
  <c r="B5" i="1"/>
  <c r="B14" i="4"/>
  <c r="A3" i="8" s="1"/>
  <c r="I24" i="4"/>
  <c r="J12" i="6"/>
  <c r="K12" i="6"/>
  <c r="B12" i="4"/>
  <c r="K7" i="6" s="1"/>
  <c r="J7" i="6"/>
  <c r="F14" i="6"/>
  <c r="F17" i="6" s="1"/>
  <c r="G14" i="6"/>
  <c r="G17" i="6" s="1"/>
  <c r="F7" i="6"/>
  <c r="B7" i="6"/>
  <c r="B12" i="6"/>
  <c r="C12" i="6"/>
  <c r="I17" i="4"/>
  <c r="I20" i="4"/>
  <c r="E12" i="5" s="1"/>
  <c r="E18" i="5"/>
  <c r="E15" i="5"/>
  <c r="B7" i="4"/>
  <c r="B5" i="2"/>
  <c r="A1" i="2"/>
  <c r="C9" i="2"/>
  <c r="C11" i="2" s="1"/>
  <c r="C17" i="2" s="1"/>
  <c r="C23" i="2" s="1"/>
  <c r="C16" i="2"/>
  <c r="C22" i="2"/>
  <c r="B9" i="2"/>
  <c r="B11" i="2" s="1"/>
  <c r="B16" i="2"/>
  <c r="B22" i="2"/>
  <c r="C52" i="1"/>
  <c r="C54" i="1"/>
  <c r="C63" i="1"/>
  <c r="C65" i="1" s="1"/>
  <c r="B52" i="1"/>
  <c r="B54" i="1" s="1"/>
  <c r="B63" i="1"/>
  <c r="B65" i="1" s="1"/>
  <c r="C32" i="1"/>
  <c r="C34" i="1" s="1"/>
  <c r="C24" i="1"/>
  <c r="C17" i="1"/>
  <c r="B24" i="1"/>
  <c r="B17" i="1"/>
  <c r="B32" i="1"/>
  <c r="B34" i="1" s="1"/>
  <c r="B6" i="1"/>
  <c r="A1" i="1"/>
  <c r="C5" i="2" l="1"/>
  <c r="C25" i="1"/>
  <c r="A3" i="2"/>
  <c r="C7" i="6"/>
  <c r="A3" i="1"/>
  <c r="B17" i="2"/>
  <c r="B23" i="2" s="1"/>
  <c r="C6" i="1"/>
  <c r="G7" i="6"/>
  <c r="C36" i="1"/>
  <c r="C66" i="1"/>
  <c r="B66" i="1"/>
  <c r="B25" i="1"/>
  <c r="B36" i="1" s="1"/>
  <c r="I25" i="4"/>
  <c r="A3" i="5"/>
</calcChain>
</file>

<file path=xl/sharedStrings.xml><?xml version="1.0" encoding="utf-8"?>
<sst xmlns="http://schemas.openxmlformats.org/spreadsheetml/2006/main" count="187" uniqueCount="175">
  <si>
    <t>Assets</t>
  </si>
  <si>
    <t>Cash</t>
  </si>
  <si>
    <t>Other</t>
  </si>
  <si>
    <t>Inventories</t>
  </si>
  <si>
    <t>Deposits</t>
  </si>
  <si>
    <t>Taxes</t>
  </si>
  <si>
    <t>Deferred:</t>
  </si>
  <si>
    <t>Federal</t>
  </si>
  <si>
    <t>State</t>
  </si>
  <si>
    <t>Interest:</t>
  </si>
  <si>
    <t>GTM Manufacturing Corporation</t>
  </si>
  <si>
    <t>Comparative Balance Sheet</t>
  </si>
  <si>
    <t>Company Name</t>
  </si>
  <si>
    <t>Current Year</t>
  </si>
  <si>
    <t>Prior Year</t>
  </si>
  <si>
    <t>December 31</t>
  </si>
  <si>
    <t>January 31</t>
  </si>
  <si>
    <t>February 28</t>
  </si>
  <si>
    <t>February 29</t>
  </si>
  <si>
    <t>March 31</t>
  </si>
  <si>
    <t>April 30</t>
  </si>
  <si>
    <t>May 31</t>
  </si>
  <si>
    <t>July 31</t>
  </si>
  <si>
    <t>August 31</t>
  </si>
  <si>
    <t>June 30</t>
  </si>
  <si>
    <t>September 30</t>
  </si>
  <si>
    <t>October 31</t>
  </si>
  <si>
    <t>November 30</t>
  </si>
  <si>
    <t xml:space="preserve">Period </t>
  </si>
  <si>
    <t>Accounts Receivable</t>
  </si>
  <si>
    <t>Less: Allowance for Doubtful Accounts</t>
  </si>
  <si>
    <t>Prepaid Expenses</t>
  </si>
  <si>
    <t>Deferred Tax Asset</t>
  </si>
  <si>
    <t>Total Current Assets</t>
  </si>
  <si>
    <t>Note Receivable from Officer</t>
  </si>
  <si>
    <t>Cash Surrender Value of Officers' Life Insurance</t>
  </si>
  <si>
    <t>Current Assets:</t>
  </si>
  <si>
    <t>Other Assets:</t>
  </si>
  <si>
    <t>Property, Plant and Equipment:</t>
  </si>
  <si>
    <t>Leasehold Improvements</t>
  </si>
  <si>
    <t>Machinery and Equipment</t>
  </si>
  <si>
    <t>Computer Software</t>
  </si>
  <si>
    <t>Furniture and Fixtures</t>
  </si>
  <si>
    <t>Less: Accumulated Depreciation and Amortization</t>
  </si>
  <si>
    <t>Total Property, Plant and Equipment</t>
  </si>
  <si>
    <t>Total Assets</t>
  </si>
  <si>
    <t>Liabilities and Stockholders' Equity</t>
  </si>
  <si>
    <t>Receivables:</t>
  </si>
  <si>
    <t>Other:</t>
  </si>
  <si>
    <t>Current Liabilities:</t>
  </si>
  <si>
    <t>Notes Payable</t>
  </si>
  <si>
    <t>Accounts Payable:</t>
  </si>
  <si>
    <t>Trade Payables</t>
  </si>
  <si>
    <t>Related Parties</t>
  </si>
  <si>
    <t>Total Other Assets</t>
  </si>
  <si>
    <t>Accrued Expenses:</t>
  </si>
  <si>
    <t>Payroll and Benefits</t>
  </si>
  <si>
    <t>Total Current Liabilities</t>
  </si>
  <si>
    <t>Subordinated Notes Payable to Stockholders</t>
  </si>
  <si>
    <t>Total Liabilities</t>
  </si>
  <si>
    <t>Stockholders' Equity:</t>
  </si>
  <si>
    <t>Preferred Stock, no par value; authorized 20,000 shares; no shares issued or outstanding</t>
  </si>
  <si>
    <t>Common Stock, $1 par value; authorized 300,000 shares; 49,531 shares issued and outstanding, of which 2,925 and
2,900 shares, respectively, are held as treasury stock</t>
  </si>
  <si>
    <t>Additional Paid-in Capital</t>
  </si>
  <si>
    <t>Retained Earnings (Deficit)</t>
  </si>
  <si>
    <t>Less: Treasury Stock, at cost</t>
  </si>
  <si>
    <t>Total Stockholders' Equity (Deficit)</t>
  </si>
  <si>
    <t>Total Liabilities and Stockholders' Equity</t>
  </si>
  <si>
    <t>EndDates</t>
  </si>
  <si>
    <t>EndDateRow</t>
  </si>
  <si>
    <t>Sales</t>
  </si>
  <si>
    <t>Selling, General and Administrative Expenses</t>
  </si>
  <si>
    <t>Operating Income</t>
  </si>
  <si>
    <t>Other Income and Expenses:</t>
  </si>
  <si>
    <t>Interest Income</t>
  </si>
  <si>
    <t>Interest Expense</t>
  </si>
  <si>
    <t>Total Other Income and Expenses</t>
  </si>
  <si>
    <t>Income Before Income Taxes</t>
  </si>
  <si>
    <t>Income Taxes (Benefits):</t>
  </si>
  <si>
    <t>Cost of Goods Sold</t>
  </si>
  <si>
    <t>Gross Profit</t>
  </si>
  <si>
    <t>Net Income</t>
  </si>
  <si>
    <t>Total Income Taxes (Benefits)</t>
  </si>
  <si>
    <t>Comparative Results of Operations</t>
  </si>
  <si>
    <t>Periods</t>
  </si>
  <si>
    <t>Month</t>
  </si>
  <si>
    <t>Quarter</t>
  </si>
  <si>
    <t>Year</t>
  </si>
  <si>
    <t>PeriodRow</t>
  </si>
  <si>
    <t>Total Current and Other Assents</t>
  </si>
  <si>
    <t>Assumption Sheet</t>
  </si>
  <si>
    <t>Financial Statement Preparation</t>
  </si>
  <si>
    <t>Summary of Significant Accounting Policies</t>
  </si>
  <si>
    <t>(a)</t>
  </si>
  <si>
    <t>(b)</t>
  </si>
  <si>
    <t>(c)</t>
  </si>
  <si>
    <t>(d)</t>
  </si>
  <si>
    <t>(e)</t>
  </si>
  <si>
    <t>(f)</t>
  </si>
  <si>
    <t>GTM Manufacturing Corporation. designs and manufactures electronic components and related software used in work automation and internal control systems. The Company's customers include both end users and other control manufacturers located world-wide, but primarily in North America.</t>
  </si>
  <si>
    <t>(1)</t>
  </si>
  <si>
    <t>Nature of the Business</t>
  </si>
  <si>
    <t>Accounting Year</t>
  </si>
  <si>
    <t>Property, Plant, and Equipment</t>
  </si>
  <si>
    <t>Use of Estimates</t>
  </si>
  <si>
    <t>The preparation of financial statements in conformity with generally accepted accounting principles requires management to make estimates and assumptions that affect certain reported amounts and disclosures.  Accordingly, actual results could differ from those estimates.</t>
  </si>
  <si>
    <t>Tax Credits</t>
  </si>
  <si>
    <t>The Company recognizes tax credits in the year that they are utilized.</t>
  </si>
  <si>
    <t>Notes to the Financial Statements</t>
  </si>
  <si>
    <t>(2)</t>
  </si>
  <si>
    <t>Inventories consist of the following:</t>
  </si>
  <si>
    <t>Fiscal Year Begin Date</t>
  </si>
  <si>
    <t>Fiscal Year End Date</t>
  </si>
  <si>
    <t>BeginDates</t>
  </si>
  <si>
    <t>January 1</t>
  </si>
  <si>
    <t>February 1</t>
  </si>
  <si>
    <t>March 1</t>
  </si>
  <si>
    <t>April 1</t>
  </si>
  <si>
    <t>May 1</t>
  </si>
  <si>
    <t>June 1</t>
  </si>
  <si>
    <t>July 1</t>
  </si>
  <si>
    <t>August 1</t>
  </si>
  <si>
    <t>September 1</t>
  </si>
  <si>
    <t>October 1</t>
  </si>
  <si>
    <t>November 1</t>
  </si>
  <si>
    <t>December 1</t>
  </si>
  <si>
    <t>BeginDateRow</t>
  </si>
  <si>
    <t>ReportDateRow</t>
  </si>
  <si>
    <t>Reporting Period End</t>
  </si>
  <si>
    <t>FiscalBegin</t>
  </si>
  <si>
    <t>FiscalEnd</t>
  </si>
  <si>
    <t>Inventory Valuation Method</t>
  </si>
  <si>
    <t>InvVal</t>
  </si>
  <si>
    <t>first-in first-out (FIFO)</t>
  </si>
  <si>
    <t>last-in first-out (LIFO)</t>
  </si>
  <si>
    <t>weighted average cost</t>
  </si>
  <si>
    <t>specific identification</t>
  </si>
  <si>
    <t>DeprMethod</t>
  </si>
  <si>
    <t>straight-line</t>
  </si>
  <si>
    <t>MACRS</t>
  </si>
  <si>
    <t>200% declining balance</t>
  </si>
  <si>
    <t>150% declining balance</t>
  </si>
  <si>
    <t>DeprRow</t>
  </si>
  <si>
    <t>Depreciation Method</t>
  </si>
  <si>
    <t>InvValRow</t>
  </si>
  <si>
    <t>Leasehold improvements are amortized using the straight-line method over the shorter of the lease term or estimated useful life of the asset.</t>
  </si>
  <si>
    <t>Raw Materials</t>
  </si>
  <si>
    <t>Work in Progress</t>
  </si>
  <si>
    <t>Finished Goods</t>
  </si>
  <si>
    <t>(3)</t>
  </si>
  <si>
    <t>(4)</t>
  </si>
  <si>
    <t>The deferred income tax asset consists of the following:</t>
  </si>
  <si>
    <t>Income Tax Expense</t>
  </si>
  <si>
    <t>Depreciation Differences for Book/Tax Purposes</t>
  </si>
  <si>
    <t>Allowance for Doubtful Accounts</t>
  </si>
  <si>
    <t>Accrued Vacation</t>
  </si>
  <si>
    <t>Section 263(a) Inventory Adjustment</t>
  </si>
  <si>
    <t>Net Operating Loss Carryforward</t>
  </si>
  <si>
    <t>Less: Current Position</t>
  </si>
  <si>
    <t>(5)</t>
  </si>
  <si>
    <t>Leases</t>
  </si>
  <si>
    <t>Property, Plant and Equipment</t>
  </si>
  <si>
    <t>(6)</t>
  </si>
  <si>
    <t>Property, plant and equipment are as follows:</t>
  </si>
  <si>
    <t>Word Links</t>
  </si>
  <si>
    <t>Financials Report Date</t>
  </si>
  <si>
    <t>Compilation/Review Date</t>
  </si>
  <si>
    <t>Company Location</t>
  </si>
  <si>
    <t>Green Bay, WI</t>
  </si>
  <si>
    <t>Table of Contents</t>
  </si>
  <si>
    <t>The Company has a 6% promissory note receivable from an officer and stockholder of the Company.  The terms of the note state that principal, which is due February 14, 2017, will not exceed $450,000.  The outstanding principal was $401,000 at December 31, 2015. Interest income related to the note receivable is $30,000 for 2015 and 2014.</t>
  </si>
  <si>
    <t>The Company is the lessee of an office facility and plant under an operating lease with a partnership owned by stockholders of the Company.  The lease, which expires in December 2009, requires the Company to pay executory costs, such as maintenance and insurance, in the form of additional rent.  Rent expense under the related party lease totaled $192,000 in 2015 and 2014.</t>
  </si>
  <si>
    <t>The Company also leases certain machinery and office equipment under operating leases originally due to expire in July 2015, but have been extended indefinitely. Rent expense related to these leases was $9,254 in 2015 and $18,705 in 2014, including $8,286 and $16,572 paid to a partnership owned by stockholders of the Company in 2015 and 2014, respectively.</t>
  </si>
  <si>
    <t>The Company has net operating loss carryforwards at December 31, 2015 of approximately $3,400,000 that are available to offset federal taxable income in various years through 2022.  The Company also has state net operating loss carryforwards of approximately $650,000 that expire in various years through 2027.</t>
  </si>
  <si>
    <t>Additionally, the Company has increased research activities credits of $29,215.  The credits expire in 2015.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</si>
</sst>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_);_(* \(#,##0\);_(* &quot;- &quot;_);_(@_)"/>
    <numFmt numFmtId="165" formatCode="_(* #,##0_);_(* \(#,##0\);_(* &quot;-&quot;??_);_(@_)"/>
    <numFmt numFmtId="166" formatCode="_(&quot;$&quot;* #,##0_);_(&quot;$&quot;* \(#,##0\);_(&quot;$&quot;* &quot;-&quot;??_);_(@_)"/>
    <numFmt numFmtId="167" formatCode="[$-409]mmmm\ d\,\ yyyy;@"/>
  </numFmts>
  <fonts count="21">
    <font>
      <sz val="10"/>
      <name val="Arial"/>
    </font>
    <font>
      <sz val="10"/>
      <name val="Arial"/>
      <family val="2"/>
    </font>
    <font>
      <sz val="10"/>
      <name val="Geneva"/>
    </font>
    <font>
      <sz val="12"/>
      <name val="Times New Roman"/>
      <family val="1"/>
    </font>
    <font>
      <u val="singleAccounting"/>
      <sz val="12"/>
      <name val="Times New Roman"/>
      <family val="1"/>
    </font>
    <font>
      <u val="doubleAccounting"/>
      <sz val="12"/>
      <name val="Times New Roman"/>
      <family val="1"/>
    </font>
    <font>
      <b/>
      <sz val="14"/>
      <name val="Times New Roman"/>
      <family val="1"/>
    </font>
    <font>
      <sz val="12"/>
      <name val="Times New Roman"/>
      <family val="1"/>
    </font>
    <font>
      <sz val="8"/>
      <name val="Arial"/>
      <family val="2"/>
    </font>
    <font>
      <b/>
      <sz val="12"/>
      <name val="Times New Roman"/>
      <family val="1"/>
    </font>
    <font>
      <sz val="10"/>
      <name val="Times New Roman"/>
      <family val="1"/>
    </font>
    <font>
      <sz val="12"/>
      <color indexed="8"/>
      <name val="Times"/>
      <family val="1"/>
    </font>
    <font>
      <u/>
      <sz val="10"/>
      <name val="Times New Roman"/>
      <family val="1"/>
    </font>
    <font>
      <sz val="12"/>
      <color indexed="8"/>
      <name val="Times New Roman"/>
      <family val="1"/>
    </font>
    <font>
      <u/>
      <sz val="12"/>
      <color indexed="8"/>
      <name val="Times New Roman"/>
      <family val="1"/>
    </font>
    <font>
      <u/>
      <sz val="12"/>
      <name val="Times New Roman"/>
      <family val="1"/>
    </font>
    <font>
      <u/>
      <sz val="10"/>
      <name val="Arial"/>
      <family val="2"/>
    </font>
    <font>
      <b/>
      <sz val="12"/>
      <name val="Arial"/>
      <family val="2"/>
    </font>
    <font>
      <sz val="12"/>
      <name val="Arial"/>
      <family val="2"/>
    </font>
    <font>
      <sz val="10"/>
      <name val="Arial"/>
      <family val="2"/>
    </font>
    <font>
      <sz val="10"/>
      <name val="Tahoma"/>
      <family val="2"/>
    </font>
  </fonts>
  <fills count="4">
    <fill>
      <patternFill patternType="none"/>
    </fill>
    <fill>
      <patternFill patternType="gray125"/>
    </fill>
    <fill>
      <patternFill patternType="solid">
        <fgColor theme="6" tint="0.59999389629810485"/>
        <bgColor indexed="64"/>
      </patternFill>
    </fill>
    <fill>
      <patternFill patternType="solid">
        <fgColor theme="4" tint="0.79998168889431442"/>
        <bgColor indexed="64"/>
      </patternFill>
    </fill>
  </fills>
  <borders count="4">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43"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cellStyleXfs>
  <cellXfs count="117">
    <xf numFmtId="43" fontId="0" fillId="0" borderId="0" xfId="0"/>
    <xf numFmtId="0" fontId="3" fillId="0" borderId="0" xfId="3" applyFont="1" applyAlignment="1">
      <alignment horizontal="left" indent="1"/>
    </xf>
    <xf numFmtId="0" fontId="3" fillId="0" borderId="0" xfId="3" applyFont="1" applyAlignment="1">
      <alignment horizontal="left" indent="2"/>
    </xf>
    <xf numFmtId="43" fontId="3" fillId="0" borderId="0" xfId="3" applyNumberFormat="1" applyFont="1" applyAlignment="1">
      <alignment horizontal="center"/>
    </xf>
    <xf numFmtId="165" fontId="3" fillId="0" borderId="0" xfId="3" applyNumberFormat="1" applyFont="1" applyAlignment="1">
      <alignment horizontal="center"/>
    </xf>
    <xf numFmtId="165" fontId="3" fillId="0" borderId="0" xfId="3" applyNumberFormat="1" applyFont="1"/>
    <xf numFmtId="165" fontId="0" fillId="0" borderId="0" xfId="0" applyNumberFormat="1"/>
    <xf numFmtId="165" fontId="4" fillId="0" borderId="0" xfId="3" applyNumberFormat="1" applyFont="1"/>
    <xf numFmtId="166" fontId="3" fillId="0" borderId="0" xfId="2" applyNumberFormat="1" applyFont="1"/>
    <xf numFmtId="166" fontId="5" fillId="0" borderId="0" xfId="2" applyNumberFormat="1" applyFont="1" applyBorder="1"/>
    <xf numFmtId="0" fontId="3" fillId="0" borderId="0" xfId="3" applyFont="1" applyAlignment="1">
      <alignment horizontal="left" indent="3"/>
    </xf>
    <xf numFmtId="0" fontId="3" fillId="0" borderId="0" xfId="3" applyFont="1" applyAlignment="1">
      <alignment horizontal="left"/>
    </xf>
    <xf numFmtId="165" fontId="3" fillId="0" borderId="0" xfId="1" applyNumberFormat="1" applyFont="1" applyBorder="1"/>
    <xf numFmtId="165" fontId="0" fillId="0" borderId="0" xfId="1" applyNumberFormat="1" applyFont="1"/>
    <xf numFmtId="165" fontId="3" fillId="0" borderId="0" xfId="1" applyNumberFormat="1" applyFont="1" applyBorder="1" applyAlignment="1">
      <alignment horizontal="center"/>
    </xf>
    <xf numFmtId="165" fontId="3" fillId="0" borderId="0" xfId="1" applyNumberFormat="1" applyFont="1" applyAlignment="1"/>
    <xf numFmtId="165" fontId="3" fillId="0" borderId="0" xfId="1" applyNumberFormat="1" applyFont="1" applyAlignment="1">
      <alignment horizontal="center"/>
    </xf>
    <xf numFmtId="165" fontId="3" fillId="0" borderId="0" xfId="1" applyNumberFormat="1" applyFont="1"/>
    <xf numFmtId="165" fontId="4" fillId="0" borderId="0" xfId="1" applyNumberFormat="1" applyFont="1" applyBorder="1"/>
    <xf numFmtId="165" fontId="4" fillId="0" borderId="0" xfId="1" applyNumberFormat="1" applyFont="1" applyBorder="1" applyAlignment="1">
      <alignment horizontal="center"/>
    </xf>
    <xf numFmtId="43" fontId="4" fillId="0" borderId="0" xfId="1" applyFont="1" applyAlignment="1">
      <alignment horizontal="center"/>
    </xf>
    <xf numFmtId="43" fontId="3" fillId="0" borderId="0" xfId="3" applyNumberFormat="1" applyFont="1" applyAlignment="1">
      <alignment horizontal="left" indent="1"/>
    </xf>
    <xf numFmtId="43" fontId="3" fillId="0" borderId="0" xfId="3" applyNumberFormat="1" applyFont="1" applyAlignment="1">
      <alignment horizontal="left" indent="2"/>
    </xf>
    <xf numFmtId="43" fontId="3" fillId="0" borderId="0" xfId="3" applyNumberFormat="1" applyFont="1"/>
    <xf numFmtId="43" fontId="3" fillId="0" borderId="0" xfId="3" applyNumberFormat="1" applyFont="1" applyAlignment="1">
      <alignment horizontal="left"/>
    </xf>
    <xf numFmtId="0" fontId="3" fillId="0" borderId="0" xfId="3" applyFont="1"/>
    <xf numFmtId="43" fontId="3" fillId="0" borderId="0" xfId="3" applyNumberFormat="1" applyFont="1" applyAlignment="1">
      <alignment horizontal="left" indent="3"/>
    </xf>
    <xf numFmtId="43" fontId="4" fillId="0" borderId="0" xfId="1" applyFont="1" applyAlignment="1">
      <alignment horizontal="centerContinuous"/>
    </xf>
    <xf numFmtId="165" fontId="4" fillId="0" borderId="0" xfId="3" quotePrefix="1" applyNumberFormat="1" applyFont="1" applyAlignment="1">
      <alignment horizontal="center"/>
    </xf>
    <xf numFmtId="0" fontId="4" fillId="0" borderId="0" xfId="3" quotePrefix="1" applyFont="1" applyAlignment="1">
      <alignment horizontal="center"/>
    </xf>
    <xf numFmtId="0" fontId="3" fillId="0" borderId="0" xfId="3" applyFont="1" applyAlignment="1">
      <alignment horizontal="left" wrapText="1" indent="1"/>
    </xf>
    <xf numFmtId="165" fontId="3" fillId="0" borderId="0" xfId="1" applyNumberFormat="1" applyFont="1" applyBorder="1" applyAlignment="1">
      <alignment vertical="top"/>
    </xf>
    <xf numFmtId="0" fontId="9" fillId="0" borderId="0" xfId="4" applyFont="1" applyAlignment="1">
      <alignment horizontal="centerContinuous"/>
    </xf>
    <xf numFmtId="164" fontId="3" fillId="0" borderId="0" xfId="4" applyNumberFormat="1" applyFont="1" applyAlignment="1">
      <alignment horizontal="centerContinuous"/>
    </xf>
    <xf numFmtId="0" fontId="3" fillId="0" borderId="0" xfId="4" applyFont="1"/>
    <xf numFmtId="0" fontId="3" fillId="0" borderId="0" xfId="4" applyFont="1" applyAlignment="1">
      <alignment horizontal="left" indent="1"/>
    </xf>
    <xf numFmtId="0" fontId="3" fillId="0" borderId="0" xfId="4" applyFont="1" applyAlignment="1">
      <alignment horizontal="left" indent="2"/>
    </xf>
    <xf numFmtId="0" fontId="3" fillId="0" borderId="0" xfId="4" applyFont="1" applyAlignment="1">
      <alignment horizontal="left" indent="3"/>
    </xf>
    <xf numFmtId="165" fontId="3" fillId="0" borderId="0" xfId="1" applyNumberFormat="1" applyFont="1" applyBorder="1" applyAlignment="1">
      <alignment horizontal="right"/>
    </xf>
    <xf numFmtId="0" fontId="3" fillId="0" borderId="0" xfId="4" applyFont="1" applyAlignment="1">
      <alignment horizontal="left"/>
    </xf>
    <xf numFmtId="165" fontId="4" fillId="0" borderId="0" xfId="1" applyNumberFormat="1" applyFont="1"/>
    <xf numFmtId="165" fontId="4" fillId="0" borderId="0" xfId="1" applyNumberFormat="1" applyFont="1" applyBorder="1" applyAlignment="1">
      <alignment horizontal="right"/>
    </xf>
    <xf numFmtId="165" fontId="3" fillId="0" borderId="0" xfId="3" applyNumberFormat="1" applyFont="1" applyAlignment="1">
      <alignment horizontal="left"/>
    </xf>
    <xf numFmtId="0" fontId="3" fillId="0" borderId="0" xfId="1" applyNumberFormat="1" applyFont="1" applyAlignment="1">
      <alignment horizontal="left"/>
    </xf>
    <xf numFmtId="43" fontId="11" fillId="0" borderId="0" xfId="0" applyFont="1"/>
    <xf numFmtId="0" fontId="11" fillId="0" borderId="0" xfId="0" applyNumberFormat="1" applyFont="1" applyAlignment="1">
      <alignment horizontal="justify" wrapText="1"/>
    </xf>
    <xf numFmtId="0" fontId="11" fillId="0" borderId="0" xfId="0" applyNumberFormat="1" applyFont="1" applyAlignment="1">
      <alignment horizontal="justify" vertical="top" wrapText="1"/>
    </xf>
    <xf numFmtId="49" fontId="3" fillId="0" borderId="0" xfId="0" applyNumberFormat="1" applyFont="1" applyAlignment="1">
      <alignment horizontal="right"/>
    </xf>
    <xf numFmtId="0" fontId="10" fillId="0" borderId="0" xfId="0" applyNumberFormat="1" applyFont="1"/>
    <xf numFmtId="49" fontId="3" fillId="0" borderId="0" xfId="0" applyNumberFormat="1" applyFont="1" applyAlignment="1">
      <alignment horizontal="right" vertical="top"/>
    </xf>
    <xf numFmtId="49" fontId="13" fillId="0" borderId="0" xfId="0" applyNumberFormat="1" applyFont="1" applyAlignment="1">
      <alignment horizontal="right"/>
    </xf>
    <xf numFmtId="0" fontId="13" fillId="0" borderId="0" xfId="0" applyNumberFormat="1" applyFont="1" applyAlignment="1">
      <alignment horizontal="justify" vertical="top" wrapText="1"/>
    </xf>
    <xf numFmtId="0" fontId="3" fillId="0" borderId="0" xfId="0" applyNumberFormat="1" applyFont="1" applyAlignment="1">
      <alignment vertical="top"/>
    </xf>
    <xf numFmtId="0" fontId="14" fillId="0" borderId="0" xfId="0" applyNumberFormat="1" applyFont="1" applyAlignment="1">
      <alignment horizontal="justify"/>
    </xf>
    <xf numFmtId="0" fontId="14" fillId="0" borderId="0" xfId="0" applyNumberFormat="1" applyFont="1" applyAlignment="1">
      <alignment horizontal="justify" vertical="top" wrapText="1"/>
    </xf>
    <xf numFmtId="0" fontId="3" fillId="0" borderId="0" xfId="0" applyNumberFormat="1" applyFont="1" applyAlignment="1">
      <alignment vertical="top" wrapText="1"/>
    </xf>
    <xf numFmtId="0" fontId="15" fillId="0" borderId="0" xfId="0" applyNumberFormat="1" applyFont="1" applyAlignment="1">
      <alignment vertical="top" wrapText="1"/>
    </xf>
    <xf numFmtId="0" fontId="3" fillId="0" borderId="0" xfId="0" applyNumberFormat="1" applyFont="1" applyAlignment="1">
      <alignment horizontal="justify" vertical="top" wrapText="1"/>
    </xf>
    <xf numFmtId="43" fontId="17" fillId="0" borderId="0" xfId="0" applyFont="1" applyAlignment="1">
      <alignment horizontal="centerContinuous"/>
    </xf>
    <xf numFmtId="43" fontId="18" fillId="0" borderId="0" xfId="1" applyFont="1" applyAlignment="1">
      <alignment horizontal="left"/>
    </xf>
    <xf numFmtId="43" fontId="18" fillId="0" borderId="0" xfId="0" applyFont="1"/>
    <xf numFmtId="43" fontId="18" fillId="0" borderId="0" xfId="1" applyFont="1"/>
    <xf numFmtId="43" fontId="17" fillId="0" borderId="0" xfId="0" applyFont="1" applyAlignment="1">
      <alignment horizontal="right"/>
    </xf>
    <xf numFmtId="49" fontId="18" fillId="0" borderId="0" xfId="1" applyNumberFormat="1" applyFont="1"/>
    <xf numFmtId="0" fontId="18" fillId="0" borderId="0" xfId="1" applyNumberFormat="1" applyFont="1"/>
    <xf numFmtId="49" fontId="18" fillId="0" borderId="0" xfId="0" applyNumberFormat="1" applyFont="1"/>
    <xf numFmtId="43" fontId="19" fillId="0" borderId="0" xfId="1" applyFont="1" applyAlignment="1">
      <alignment horizontal="centerContinuous"/>
    </xf>
    <xf numFmtId="49" fontId="19" fillId="0" borderId="0" xfId="1" applyNumberFormat="1" applyFont="1" applyProtection="1">
      <protection locked="0"/>
    </xf>
    <xf numFmtId="49" fontId="19" fillId="0" borderId="0" xfId="1" applyNumberFormat="1" applyFont="1"/>
    <xf numFmtId="43" fontId="19" fillId="0" borderId="0" xfId="1" applyFont="1"/>
    <xf numFmtId="49" fontId="20" fillId="0" borderId="0" xfId="1" applyNumberFormat="1" applyFont="1"/>
    <xf numFmtId="43" fontId="3" fillId="0" borderId="0" xfId="0" applyFont="1"/>
    <xf numFmtId="0" fontId="3" fillId="0" borderId="0" xfId="0" applyNumberFormat="1" applyFont="1"/>
    <xf numFmtId="0" fontId="15" fillId="0" borderId="0" xfId="0" applyNumberFormat="1" applyFont="1"/>
    <xf numFmtId="43" fontId="4" fillId="0" borderId="0" xfId="0" quotePrefix="1" applyFont="1" applyAlignment="1">
      <alignment horizontal="center"/>
    </xf>
    <xf numFmtId="165" fontId="3" fillId="0" borderId="0" xfId="0" applyNumberFormat="1" applyFont="1"/>
    <xf numFmtId="165" fontId="4" fillId="0" borderId="0" xfId="0" applyNumberFormat="1" applyFont="1"/>
    <xf numFmtId="166" fontId="5" fillId="0" borderId="0" xfId="2" applyNumberFormat="1" applyFont="1"/>
    <xf numFmtId="0" fontId="3" fillId="0" borderId="0" xfId="0" applyNumberFormat="1" applyFont="1" applyAlignment="1">
      <alignment horizontal="right" vertical="top"/>
    </xf>
    <xf numFmtId="0" fontId="3" fillId="0" borderId="0" xfId="0" applyNumberFormat="1" applyFont="1" applyAlignment="1">
      <alignment horizontal="right"/>
    </xf>
    <xf numFmtId="166" fontId="3" fillId="0" borderId="0" xfId="0" applyNumberFormat="1" applyFont="1"/>
    <xf numFmtId="0" fontId="0" fillId="0" borderId="0" xfId="0" applyNumberFormat="1" applyAlignment="1">
      <alignment horizontal="justify" vertical="top"/>
    </xf>
    <xf numFmtId="0" fontId="18" fillId="0" borderId="0" xfId="0" applyNumberFormat="1" applyFont="1"/>
    <xf numFmtId="167" fontId="19" fillId="0" borderId="0" xfId="1" applyNumberFormat="1" applyFont="1" applyAlignment="1">
      <alignment horizontal="left"/>
    </xf>
    <xf numFmtId="0" fontId="19" fillId="0" borderId="0" xfId="1" applyNumberFormat="1" applyFont="1"/>
    <xf numFmtId="0" fontId="0" fillId="0" borderId="0" xfId="0" applyNumberFormat="1" applyAlignment="1">
      <alignment horizontal="left"/>
    </xf>
    <xf numFmtId="0" fontId="3" fillId="0" borderId="0" xfId="0" applyNumberFormat="1" applyFont="1" applyAlignment="1">
      <alignment horizontal="left"/>
    </xf>
    <xf numFmtId="43" fontId="17" fillId="2" borderId="3" xfId="0" applyFont="1" applyFill="1" applyBorder="1"/>
    <xf numFmtId="49" fontId="17" fillId="2" borderId="3" xfId="0" applyNumberFormat="1" applyFont="1" applyFill="1" applyBorder="1"/>
    <xf numFmtId="49" fontId="17" fillId="2" borderId="3" xfId="0" applyNumberFormat="1" applyFont="1" applyFill="1" applyBorder="1" applyAlignment="1">
      <alignment horizontal="center"/>
    </xf>
    <xf numFmtId="49" fontId="19" fillId="2" borderId="3" xfId="1" applyNumberFormat="1" applyFont="1" applyFill="1" applyBorder="1"/>
    <xf numFmtId="0" fontId="19" fillId="2" borderId="3" xfId="1" applyNumberFormat="1" applyFont="1" applyFill="1" applyBorder="1"/>
    <xf numFmtId="49" fontId="18" fillId="3" borderId="1" xfId="0" applyNumberFormat="1" applyFont="1" applyFill="1" applyBorder="1"/>
    <xf numFmtId="49" fontId="18" fillId="3" borderId="2" xfId="0" applyNumberFormat="1" applyFont="1" applyFill="1" applyBorder="1"/>
    <xf numFmtId="49" fontId="18" fillId="3" borderId="2" xfId="0" applyNumberFormat="1" applyFont="1" applyFill="1" applyBorder="1" applyProtection="1">
      <protection locked="0"/>
    </xf>
    <xf numFmtId="0" fontId="18" fillId="3" borderId="2" xfId="0" applyNumberFormat="1" applyFont="1" applyFill="1" applyBorder="1" applyProtection="1">
      <protection locked="0"/>
    </xf>
    <xf numFmtId="43" fontId="17" fillId="0" borderId="0" xfId="0" applyFont="1" applyAlignment="1">
      <alignment horizontal="center"/>
    </xf>
    <xf numFmtId="43" fontId="6" fillId="0" borderId="0" xfId="3" applyNumberFormat="1" applyFont="1" applyAlignment="1">
      <alignment horizontal="center"/>
    </xf>
    <xf numFmtId="0" fontId="7" fillId="0" borderId="0" xfId="3" applyFont="1" applyAlignment="1">
      <alignment horizontal="center"/>
    </xf>
    <xf numFmtId="15" fontId="7" fillId="0" borderId="0" xfId="3" applyNumberFormat="1" applyFont="1" applyAlignment="1">
      <alignment horizontal="center"/>
    </xf>
    <xf numFmtId="49" fontId="6" fillId="0" borderId="0" xfId="4" applyNumberFormat="1" applyFont="1" applyAlignment="1">
      <alignment horizontal="center"/>
    </xf>
    <xf numFmtId="0" fontId="7" fillId="0" borderId="0" xfId="4" applyFont="1" applyAlignment="1">
      <alignment horizontal="center"/>
    </xf>
    <xf numFmtId="0" fontId="3" fillId="0" borderId="0" xfId="0" applyNumberFormat="1" applyFont="1" applyAlignment="1">
      <alignment vertical="top" wrapText="1"/>
    </xf>
    <xf numFmtId="49" fontId="3" fillId="0" borderId="0" xfId="0" applyNumberFormat="1" applyFont="1" applyAlignment="1">
      <alignment horizontal="right" vertical="top"/>
    </xf>
    <xf numFmtId="49" fontId="15" fillId="0" borderId="0" xfId="0" applyNumberFormat="1" applyFont="1" applyAlignment="1">
      <alignment horizontal="left" vertical="top"/>
    </xf>
    <xf numFmtId="43" fontId="12" fillId="0" borderId="0" xfId="0" applyFont="1" applyAlignment="1">
      <alignment horizontal="left"/>
    </xf>
    <xf numFmtId="0" fontId="3" fillId="0" borderId="0" xfId="0" applyNumberFormat="1" applyFont="1" applyAlignment="1">
      <alignment horizontal="justify" vertical="top"/>
    </xf>
    <xf numFmtId="49" fontId="6" fillId="0" borderId="0" xfId="0" applyNumberFormat="1" applyFont="1" applyAlignment="1">
      <alignment horizontal="center"/>
    </xf>
    <xf numFmtId="0" fontId="6" fillId="0" borderId="0" xfId="0" applyNumberFormat="1" applyFont="1" applyAlignment="1">
      <alignment horizontal="center"/>
    </xf>
    <xf numFmtId="49" fontId="3" fillId="0" borderId="0" xfId="0" applyNumberFormat="1" applyFont="1" applyAlignment="1">
      <alignment horizontal="center"/>
    </xf>
    <xf numFmtId="0" fontId="3" fillId="0" borderId="0" xfId="0" applyNumberFormat="1" applyFont="1" applyAlignment="1">
      <alignment horizontal="center"/>
    </xf>
    <xf numFmtId="0" fontId="3" fillId="0" borderId="0" xfId="0" applyNumberFormat="1" applyFont="1" applyAlignment="1">
      <alignment horizontal="justify" vertical="top" wrapText="1"/>
    </xf>
    <xf numFmtId="0" fontId="11" fillId="0" borderId="0" xfId="0" applyNumberFormat="1" applyFont="1" applyAlignment="1">
      <alignment horizontal="justify" vertical="top"/>
    </xf>
    <xf numFmtId="43" fontId="16" fillId="0" borderId="0" xfId="0" applyFont="1" applyAlignment="1">
      <alignment horizontal="left"/>
    </xf>
    <xf numFmtId="49" fontId="3" fillId="0" borderId="0" xfId="0" applyNumberFormat="1" applyFont="1" applyAlignment="1">
      <alignment horizontal="justify" vertical="top"/>
    </xf>
    <xf numFmtId="0" fontId="15" fillId="0" borderId="0" xfId="0" applyNumberFormat="1" applyFont="1" applyAlignment="1">
      <alignment horizontal="justify" vertical="top" wrapText="1"/>
    </xf>
    <xf numFmtId="0" fontId="15" fillId="0" borderId="0" xfId="0" applyNumberFormat="1" applyFont="1" applyAlignment="1">
      <alignment horizontal="justify" vertical="top"/>
    </xf>
  </cellXfs>
  <cellStyles count="5">
    <cellStyle name="Comma" xfId="1" builtinId="3"/>
    <cellStyle name="Currency" xfId="2" builtinId="4"/>
    <cellStyle name="Normal" xfId="0" builtinId="0"/>
    <cellStyle name="Normal_Sheet1" xfId="3" xr:uid="{00000000-0005-0000-0000-000003000000}"/>
    <cellStyle name="Normal_Sheet2" xfId="4"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Drop" dropLines="13" dropStyle="combo" dx="16" fmlaLink="ReportDateRow" fmlaRange="EndDates" noThreeD="1" sel="13" val="0"/>
</file>

<file path=xl/ctrlProps/ctrlProp2.xml><?xml version="1.0" encoding="utf-8"?>
<formControlPr xmlns="http://schemas.microsoft.com/office/spreadsheetml/2009/9/main" objectType="Spin" dx="16" fmlaLink="$B$11" max="2024" min="2019" page="10" val="2023"/>
</file>

<file path=xl/ctrlProps/ctrlProp3.xml><?xml version="1.0" encoding="utf-8"?>
<formControlPr xmlns="http://schemas.microsoft.com/office/spreadsheetml/2009/9/main" objectType="Drop" dropLines="3" dropStyle="combo" dx="16" fmlaLink="PeriodRow" fmlaRange="Periods" noThreeD="1" sel="3" val="0"/>
</file>

<file path=xl/ctrlProps/ctrlProp4.xml><?xml version="1.0" encoding="utf-8"?>
<formControlPr xmlns="http://schemas.microsoft.com/office/spreadsheetml/2009/9/main" objectType="Drop" dropLines="12" dropStyle="combo" dx="16" fmlaLink="BeginDateRow" fmlaRange="BeginDates" noThreeD="1" sel="1" val="0"/>
</file>

<file path=xl/ctrlProps/ctrlProp5.xml><?xml version="1.0" encoding="utf-8"?>
<formControlPr xmlns="http://schemas.microsoft.com/office/spreadsheetml/2009/9/main" objectType="Drop" dropLines="4" dropStyle="combo" dx="16" fmlaLink="DeprRow" fmlaRange="DeprMethod" noThreeD="1" sel="3" val="0"/>
</file>

<file path=xl/ctrlProps/ctrlProp6.xml><?xml version="1.0" encoding="utf-8"?>
<formControlPr xmlns="http://schemas.microsoft.com/office/spreadsheetml/2009/9/main" objectType="Drop" dropLines="4" dropStyle="combo" dx="16" fmlaLink="InvValRow" fmlaRange="InvVal" noThreeD="1" sel="1" val="0"/>
</file>

<file path=xl/drawings/_rels/drawing4.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9525</xdr:colOff>
          <xdr:row>9</xdr:row>
          <xdr:rowOff>0</xdr:rowOff>
        </xdr:to>
        <xdr:sp macro="" textlink="">
          <xdr:nvSpPr>
            <xdr:cNvPr id="1029" name="Drop Down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447675</xdr:colOff>
          <xdr:row>10</xdr:row>
          <xdr:rowOff>9525</xdr:rowOff>
        </xdr:from>
        <xdr:to>
          <xdr:col>1</xdr:col>
          <xdr:colOff>628650</xdr:colOff>
          <xdr:row>11</xdr:row>
          <xdr:rowOff>9525</xdr:rowOff>
        </xdr:to>
        <xdr:sp macro="" textlink="">
          <xdr:nvSpPr>
            <xdr:cNvPr id="1032" name="Spinner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xdr:colOff>
          <xdr:row>10</xdr:row>
          <xdr:rowOff>0</xdr:rowOff>
        </xdr:to>
        <xdr:sp macro="" textlink="">
          <xdr:nvSpPr>
            <xdr:cNvPr id="1035" name="Drop Down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2</xdr:col>
          <xdr:colOff>9525</xdr:colOff>
          <xdr:row>6</xdr:row>
          <xdr:rowOff>0</xdr:rowOff>
        </xdr:to>
        <xdr:sp macro="" textlink="">
          <xdr:nvSpPr>
            <xdr:cNvPr id="1038" name="Drop Down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2</xdr:col>
          <xdr:colOff>0</xdr:colOff>
          <xdr:row>17</xdr:row>
          <xdr:rowOff>0</xdr:rowOff>
        </xdr:to>
        <xdr:sp macro="" textlink="">
          <xdr:nvSpPr>
            <xdr:cNvPr id="1042" name="Drop Down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0</xdr:colOff>
          <xdr:row>16</xdr:row>
          <xdr:rowOff>0</xdr:rowOff>
        </xdr:to>
        <xdr:sp macro="" textlink="">
          <xdr:nvSpPr>
            <xdr:cNvPr id="1043" name="Drop Down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533400</xdr:colOff>
          <xdr:row>54</xdr:row>
          <xdr:rowOff>19050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10</xdr:col>
          <xdr:colOff>9525</xdr:colOff>
          <xdr:row>54</xdr:row>
          <xdr:rowOff>123825</xdr:rowOff>
        </xdr:to>
        <xdr:sp macro="" textlink="">
          <xdr:nvSpPr>
            <xdr:cNvPr id="5123" name="Object 3" hidden="1">
              <a:extLst>
                <a:ext uri="{63B3BB69-23CF-44E3-9099-C40C66FF867C}">
                  <a14:compatExt spid="_x0000_s5123"/>
                </a:ext>
                <a:ext uri="{FF2B5EF4-FFF2-40B4-BE49-F238E27FC236}">
                  <a16:creationId xmlns:a16="http://schemas.microsoft.com/office/drawing/2014/main" id="{00000000-0008-0000-0400-0000031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30</xdr:row>
          <xdr:rowOff>123825</xdr:rowOff>
        </xdr:from>
        <xdr:to>
          <xdr:col>4</xdr:col>
          <xdr:colOff>3124200</xdr:colOff>
          <xdr:row>37</xdr:row>
          <xdr:rowOff>19050</xdr:rowOff>
        </xdr:to>
        <xdr:pic>
          <xdr:nvPicPr>
            <xdr:cNvPr id="2049" name="Picture 1">
              <a:extLst>
                <a:ext uri="{FF2B5EF4-FFF2-40B4-BE49-F238E27FC236}">
                  <a16:creationId xmlns:a16="http://schemas.microsoft.com/office/drawing/2014/main" id="{00000000-0008-0000-0700-000001080000}"/>
                </a:ext>
              </a:extLst>
            </xdr:cNvPr>
            <xdr:cNvPicPr>
              <a:picLocks noChangeAspect="1" noChangeArrowheads="1"/>
              <a:extLst>
                <a:ext uri="{84589F7E-364E-4C9E-8A38-B11213B215E9}">
                  <a14:cameraTool cellRange="'Notes (Hidden)'!$A$7:$C$12" spid="_x0000_s2103"/>
                </a:ext>
              </a:extLst>
            </xdr:cNvPicPr>
          </xdr:nvPicPr>
          <xdr:blipFill>
            <a:blip xmlns:r="http://schemas.openxmlformats.org/officeDocument/2006/relationships" r:embed="rId1">
              <a:lum contrast="40000"/>
            </a:blip>
            <a:srcRect/>
            <a:stretch>
              <a:fillRect/>
            </a:stretch>
          </xdr:blipFill>
          <xdr:spPr bwMode="auto">
            <a:xfrm>
              <a:off x="904875" y="8362950"/>
              <a:ext cx="3009900" cy="129540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60</xdr:row>
          <xdr:rowOff>171450</xdr:rowOff>
        </xdr:from>
        <xdr:to>
          <xdr:col>4</xdr:col>
          <xdr:colOff>4762500</xdr:colOff>
          <xdr:row>72</xdr:row>
          <xdr:rowOff>123825</xdr:rowOff>
        </xdr:to>
        <xdr:pic>
          <xdr:nvPicPr>
            <xdr:cNvPr id="2050" name="Picture 2">
              <a:extLst>
                <a:ext uri="{FF2B5EF4-FFF2-40B4-BE49-F238E27FC236}">
                  <a16:creationId xmlns:a16="http://schemas.microsoft.com/office/drawing/2014/main" id="{00000000-0008-0000-0700-000002080000}"/>
                </a:ext>
              </a:extLst>
            </xdr:cNvPr>
            <xdr:cNvPicPr>
              <a:picLocks noChangeAspect="1" noChangeArrowheads="1"/>
              <a:extLst>
                <a:ext uri="{84589F7E-364E-4C9E-8A38-B11213B215E9}">
                  <a14:cameraTool cellRange="'Notes (Hidden)'!$E$7:$G$17" spid="_x0000_s2104"/>
                </a:ext>
              </a:extLst>
            </xdr:cNvPicPr>
          </xdr:nvPicPr>
          <xdr:blipFill>
            <a:blip xmlns:r="http://schemas.openxmlformats.org/officeDocument/2006/relationships" r:embed="rId2">
              <a:lum contrast="40000"/>
            </a:blip>
            <a:srcRect/>
            <a:stretch>
              <a:fillRect/>
            </a:stretch>
          </xdr:blipFill>
          <xdr:spPr bwMode="auto">
            <a:xfrm>
              <a:off x="857250" y="17297400"/>
              <a:ext cx="4695825" cy="235267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75</xdr:row>
          <xdr:rowOff>190500</xdr:rowOff>
        </xdr:from>
        <xdr:to>
          <xdr:col>4</xdr:col>
          <xdr:colOff>3914775</xdr:colOff>
          <xdr:row>82</xdr:row>
          <xdr:rowOff>85725</xdr:rowOff>
        </xdr:to>
        <xdr:pic>
          <xdr:nvPicPr>
            <xdr:cNvPr id="2051" name="Picture 3">
              <a:extLst>
                <a:ext uri="{FF2B5EF4-FFF2-40B4-BE49-F238E27FC236}">
                  <a16:creationId xmlns:a16="http://schemas.microsoft.com/office/drawing/2014/main" id="{00000000-0008-0000-0700-000003080000}"/>
                </a:ext>
              </a:extLst>
            </xdr:cNvPr>
            <xdr:cNvPicPr>
              <a:picLocks noChangeAspect="1" noChangeArrowheads="1"/>
              <a:extLst>
                <a:ext uri="{84589F7E-364E-4C9E-8A38-B11213B215E9}">
                  <a14:cameraTool cellRange="'Notes (Hidden)'!$I$7:$K$12" spid="_x0000_s2105"/>
                </a:ext>
              </a:extLst>
            </xdr:cNvPicPr>
          </xdr:nvPicPr>
          <xdr:blipFill>
            <a:blip xmlns:r="http://schemas.openxmlformats.org/officeDocument/2006/relationships" r:embed="rId3">
              <a:lum contrast="40000"/>
            </a:blip>
            <a:srcRect/>
            <a:stretch>
              <a:fillRect/>
            </a:stretch>
          </xdr:blipFill>
          <xdr:spPr bwMode="auto">
            <a:xfrm>
              <a:off x="847725" y="20316825"/>
              <a:ext cx="3857625" cy="1295400"/>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66675</xdr:rowOff>
    </xdr:from>
    <xdr:to>
      <xdr:col>4</xdr:col>
      <xdr:colOff>38100</xdr:colOff>
      <xdr:row>2</xdr:row>
      <xdr:rowOff>171450</xdr:rowOff>
    </xdr:to>
    <xdr:sp macro="" textlink="">
      <xdr:nvSpPr>
        <xdr:cNvPr id="3073" name="AutoShape 1">
          <a:extLst>
            <a:ext uri="{FF2B5EF4-FFF2-40B4-BE49-F238E27FC236}">
              <a16:creationId xmlns:a16="http://schemas.microsoft.com/office/drawing/2014/main" id="{00000000-0008-0000-0800-0000010C0000}"/>
            </a:ext>
          </a:extLst>
        </xdr:cNvPr>
        <xdr:cNvSpPr>
          <a:spLocks noChangeArrowheads="1"/>
        </xdr:cNvSpPr>
      </xdr:nvSpPr>
      <xdr:spPr bwMode="auto">
        <a:xfrm>
          <a:off x="57150" y="66675"/>
          <a:ext cx="3590925" cy="504825"/>
        </a:xfrm>
        <a:prstGeom prst="rightArrow">
          <a:avLst>
            <a:gd name="adj1" fmla="val 50000"/>
            <a:gd name="adj2" fmla="val 177830"/>
          </a:avLst>
        </a:prstGeom>
        <a:solidFill>
          <a:srgbClr val="3366FF"/>
        </a:solidFill>
        <a:ln w="9525">
          <a:solidFill>
            <a:srgbClr val="000000"/>
          </a:solidFill>
          <a:miter lim="800000"/>
          <a:headEnd/>
          <a:tailEnd/>
        </a:ln>
      </xdr:spPr>
    </xdr:sp>
    <xdr:clientData/>
  </xdr:twoCellAnchor>
  <xdr:twoCellAnchor>
    <xdr:from>
      <xdr:col>4</xdr:col>
      <xdr:colOff>142875</xdr:colOff>
      <xdr:row>0</xdr:row>
      <xdr:rowOff>66675</xdr:rowOff>
    </xdr:from>
    <xdr:to>
      <xdr:col>7</xdr:col>
      <xdr:colOff>495300</xdr:colOff>
      <xdr:row>2</xdr:row>
      <xdr:rowOff>171450</xdr:rowOff>
    </xdr:to>
    <xdr:sp macro="" textlink="">
      <xdr:nvSpPr>
        <xdr:cNvPr id="3074" name="AutoShape 2">
          <a:extLst>
            <a:ext uri="{FF2B5EF4-FFF2-40B4-BE49-F238E27FC236}">
              <a16:creationId xmlns:a16="http://schemas.microsoft.com/office/drawing/2014/main" id="{00000000-0008-0000-0800-0000020C0000}"/>
            </a:ext>
          </a:extLst>
        </xdr:cNvPr>
        <xdr:cNvSpPr>
          <a:spLocks noChangeArrowheads="1"/>
        </xdr:cNvSpPr>
      </xdr:nvSpPr>
      <xdr:spPr bwMode="auto">
        <a:xfrm>
          <a:off x="3752850" y="66675"/>
          <a:ext cx="5038725" cy="504825"/>
        </a:xfrm>
        <a:prstGeom prst="rightArrow">
          <a:avLst>
            <a:gd name="adj1" fmla="val 50000"/>
            <a:gd name="adj2" fmla="val 249528"/>
          </a:avLst>
        </a:prstGeom>
        <a:solidFill>
          <a:srgbClr val="3366FF"/>
        </a:solidFill>
        <a:ln w="9525">
          <a:solidFill>
            <a:srgbClr val="000000"/>
          </a:solidFill>
          <a:miter lim="800000"/>
          <a:headEnd/>
          <a:tailEnd/>
        </a:ln>
      </xdr:spPr>
    </xdr:sp>
    <xdr:clientData/>
  </xdr:twoCellAnchor>
  <xdr:twoCellAnchor>
    <xdr:from>
      <xdr:col>8</xdr:col>
      <xdr:colOff>9525</xdr:colOff>
      <xdr:row>0</xdr:row>
      <xdr:rowOff>66675</xdr:rowOff>
    </xdr:from>
    <xdr:to>
      <xdr:col>11</xdr:col>
      <xdr:colOff>581025</xdr:colOff>
      <xdr:row>2</xdr:row>
      <xdr:rowOff>171450</xdr:rowOff>
    </xdr:to>
    <xdr:sp macro="" textlink="">
      <xdr:nvSpPr>
        <xdr:cNvPr id="3075" name="AutoShape 3">
          <a:extLst>
            <a:ext uri="{FF2B5EF4-FFF2-40B4-BE49-F238E27FC236}">
              <a16:creationId xmlns:a16="http://schemas.microsoft.com/office/drawing/2014/main" id="{00000000-0008-0000-0800-0000030C0000}"/>
            </a:ext>
          </a:extLst>
        </xdr:cNvPr>
        <xdr:cNvSpPr>
          <a:spLocks noChangeArrowheads="1"/>
        </xdr:cNvSpPr>
      </xdr:nvSpPr>
      <xdr:spPr bwMode="auto">
        <a:xfrm>
          <a:off x="8915400" y="66675"/>
          <a:ext cx="4419600" cy="504825"/>
        </a:xfrm>
        <a:prstGeom prst="rightArrow">
          <a:avLst>
            <a:gd name="adj1" fmla="val 50000"/>
            <a:gd name="adj2" fmla="val 218868"/>
          </a:avLst>
        </a:prstGeom>
        <a:solidFill>
          <a:srgbClr val="3366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Microsoft_Word_97_-_2003_Document1.doc"/></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42"/>
  </sheetPr>
  <dimension ref="A1:K39"/>
  <sheetViews>
    <sheetView tabSelected="1" workbookViewId="0">
      <selection activeCell="B15" sqref="B15"/>
    </sheetView>
  </sheetViews>
  <sheetFormatPr defaultRowHeight="15.75"/>
  <cols>
    <col min="1" max="1" width="33.28515625" style="62" bestFit="1" customWidth="1"/>
    <col min="2" max="2" width="30.85546875" style="69" customWidth="1"/>
    <col min="3" max="3" width="11.7109375" style="61" customWidth="1"/>
    <col min="4" max="4" width="11.7109375" style="61" hidden="1" customWidth="1"/>
    <col min="5" max="5" width="11.28515625" style="60" hidden="1" customWidth="1"/>
    <col min="6" max="6" width="0" style="60" hidden="1" customWidth="1"/>
    <col min="7" max="7" width="18" style="60" hidden="1" customWidth="1"/>
    <col min="8" max="8" width="0" style="60" hidden="1" customWidth="1"/>
    <col min="9" max="9" width="15" style="60" hidden="1" customWidth="1"/>
    <col min="10" max="10" width="0" style="60" hidden="1" customWidth="1"/>
    <col min="11" max="11" width="27.85546875" style="60" hidden="1" customWidth="1"/>
    <col min="12" max="13" width="0" style="60" hidden="1" customWidth="1"/>
    <col min="14" max="16384" width="9.140625" style="60"/>
  </cols>
  <sheetData>
    <row r="1" spans="1:11">
      <c r="A1" s="96" t="s">
        <v>91</v>
      </c>
      <c r="B1" s="96"/>
      <c r="C1" s="59"/>
      <c r="D1" s="59"/>
      <c r="G1" s="87" t="s">
        <v>113</v>
      </c>
      <c r="I1" s="87" t="s">
        <v>84</v>
      </c>
      <c r="K1" s="87" t="s">
        <v>132</v>
      </c>
    </row>
    <row r="2" spans="1:11">
      <c r="A2" s="96" t="s">
        <v>90</v>
      </c>
      <c r="B2" s="96"/>
      <c r="C2" s="59"/>
      <c r="D2" s="59"/>
      <c r="G2" s="92" t="s">
        <v>114</v>
      </c>
      <c r="I2" s="92" t="s">
        <v>85</v>
      </c>
      <c r="K2" s="92" t="s">
        <v>133</v>
      </c>
    </row>
    <row r="3" spans="1:11">
      <c r="A3" s="58"/>
      <c r="B3" s="66"/>
      <c r="G3" s="92" t="s">
        <v>115</v>
      </c>
      <c r="I3" s="92" t="s">
        <v>86</v>
      </c>
      <c r="K3" s="92" t="s">
        <v>134</v>
      </c>
    </row>
    <row r="4" spans="1:11" ht="15.75" customHeight="1">
      <c r="A4" s="62" t="s">
        <v>12</v>
      </c>
      <c r="B4" s="67" t="s">
        <v>10</v>
      </c>
      <c r="C4" s="63"/>
      <c r="D4" s="63"/>
      <c r="G4" s="92" t="s">
        <v>116</v>
      </c>
      <c r="I4" s="93" t="s">
        <v>87</v>
      </c>
      <c r="K4" s="92" t="s">
        <v>135</v>
      </c>
    </row>
    <row r="5" spans="1:11" ht="15.75" customHeight="1">
      <c r="A5" s="62" t="s">
        <v>167</v>
      </c>
      <c r="B5" s="84" t="s">
        <v>168</v>
      </c>
      <c r="C5" s="63"/>
      <c r="D5" s="63"/>
      <c r="G5" s="92" t="s">
        <v>117</v>
      </c>
      <c r="K5" s="93" t="s">
        <v>136</v>
      </c>
    </row>
    <row r="6" spans="1:11" ht="15.75" customHeight="1">
      <c r="A6" s="62" t="s">
        <v>111</v>
      </c>
      <c r="B6" s="67"/>
      <c r="C6" s="63"/>
      <c r="D6" s="63"/>
      <c r="G6" s="92" t="s">
        <v>118</v>
      </c>
      <c r="I6" s="87" t="s">
        <v>88</v>
      </c>
    </row>
    <row r="7" spans="1:11" ht="15.75" customHeight="1">
      <c r="A7" s="62" t="s">
        <v>112</v>
      </c>
      <c r="B7" s="90" t="str">
        <f>TEXT(EOMONTH(INDEX(BeginDates,BeginDateRow,1),11),"mmmm d")</f>
        <v>December 31</v>
      </c>
      <c r="C7" s="64"/>
      <c r="D7" s="64"/>
      <c r="G7" s="92" t="s">
        <v>119</v>
      </c>
      <c r="I7" s="94">
        <v>3</v>
      </c>
      <c r="K7" s="87" t="s">
        <v>144</v>
      </c>
    </row>
    <row r="8" spans="1:11" ht="15.75" customHeight="1">
      <c r="B8" s="70"/>
      <c r="C8" s="63"/>
      <c r="D8" s="63"/>
      <c r="G8" s="92" t="s">
        <v>120</v>
      </c>
      <c r="K8" s="94">
        <v>1</v>
      </c>
    </row>
    <row r="9" spans="1:11" ht="15.75" customHeight="1">
      <c r="A9" s="62" t="s">
        <v>128</v>
      </c>
      <c r="B9" s="67"/>
      <c r="C9" s="63"/>
      <c r="D9" s="63"/>
      <c r="G9" s="92" t="s">
        <v>121</v>
      </c>
    </row>
    <row r="10" spans="1:11" ht="15.75" customHeight="1">
      <c r="A10" s="62" t="s">
        <v>28</v>
      </c>
      <c r="B10" s="68"/>
      <c r="C10" s="63"/>
      <c r="D10" s="63"/>
      <c r="G10" s="92" t="s">
        <v>122</v>
      </c>
      <c r="K10" s="87" t="s">
        <v>137</v>
      </c>
    </row>
    <row r="11" spans="1:11" ht="15.75" customHeight="1">
      <c r="A11" s="62" t="s">
        <v>13</v>
      </c>
      <c r="B11" s="67">
        <v>2023</v>
      </c>
      <c r="C11" s="63"/>
      <c r="D11" s="63"/>
      <c r="G11" s="92" t="s">
        <v>123</v>
      </c>
      <c r="K11" s="92" t="s">
        <v>138</v>
      </c>
    </row>
    <row r="12" spans="1:11">
      <c r="A12" s="62" t="s">
        <v>14</v>
      </c>
      <c r="B12" s="90">
        <f>B11-1</f>
        <v>2022</v>
      </c>
      <c r="C12" s="63"/>
      <c r="D12" s="63"/>
      <c r="G12" s="92" t="s">
        <v>124</v>
      </c>
      <c r="K12" s="92" t="s">
        <v>139</v>
      </c>
    </row>
    <row r="13" spans="1:11">
      <c r="B13" s="68"/>
      <c r="C13" s="63"/>
      <c r="D13" s="63"/>
      <c r="G13" s="92" t="s">
        <v>125</v>
      </c>
      <c r="K13" s="92" t="s">
        <v>141</v>
      </c>
    </row>
    <row r="14" spans="1:11">
      <c r="A14" s="62" t="s">
        <v>165</v>
      </c>
      <c r="B14" s="91" t="str">
        <f>INDEX(EndDates,ReportDateRow,1)&amp;", "&amp;B11</f>
        <v>December 31, 2023</v>
      </c>
      <c r="C14" s="63"/>
      <c r="D14" s="63"/>
      <c r="G14" s="93"/>
      <c r="K14" s="93" t="s">
        <v>140</v>
      </c>
    </row>
    <row r="15" spans="1:11">
      <c r="A15" s="62" t="s">
        <v>166</v>
      </c>
      <c r="B15" s="83">
        <v>45337</v>
      </c>
      <c r="C15" s="63"/>
      <c r="D15" s="63"/>
      <c r="G15" s="65"/>
    </row>
    <row r="16" spans="1:11">
      <c r="A16" s="62" t="s">
        <v>131</v>
      </c>
      <c r="C16" s="63"/>
      <c r="D16" s="63"/>
      <c r="G16" s="88" t="s">
        <v>126</v>
      </c>
      <c r="I16" s="88" t="s">
        <v>129</v>
      </c>
      <c r="K16" s="87" t="s">
        <v>142</v>
      </c>
    </row>
    <row r="17" spans="1:11">
      <c r="A17" s="62" t="s">
        <v>143</v>
      </c>
      <c r="G17" s="94">
        <v>1</v>
      </c>
      <c r="I17" s="95" t="str">
        <f>INDEX(BeginDates,BeginDateRow,1)</f>
        <v>January 1</v>
      </c>
      <c r="K17" s="94">
        <v>3</v>
      </c>
    </row>
    <row r="18" spans="1:11">
      <c r="G18" s="65"/>
    </row>
    <row r="19" spans="1:11">
      <c r="I19" s="88" t="s">
        <v>130</v>
      </c>
    </row>
    <row r="20" spans="1:11">
      <c r="G20" s="87" t="s">
        <v>68</v>
      </c>
      <c r="I20" s="95" t="str">
        <f>TEXT(EOMONTH(INDEX(BeginDates,BeginDateRow,1),11),"mmmm d")</f>
        <v>December 31</v>
      </c>
    </row>
    <row r="21" spans="1:11">
      <c r="G21" s="92" t="s">
        <v>16</v>
      </c>
    </row>
    <row r="22" spans="1:11">
      <c r="G22" s="92" t="s">
        <v>17</v>
      </c>
      <c r="I22" s="89" t="s">
        <v>164</v>
      </c>
    </row>
    <row r="23" spans="1:11">
      <c r="G23" s="92" t="s">
        <v>18</v>
      </c>
    </row>
    <row r="24" spans="1:11">
      <c r="G24" s="92" t="s">
        <v>19</v>
      </c>
      <c r="I24" s="72" t="str">
        <f>INDEX(Periods,PeriodRow,1)</f>
        <v>Year</v>
      </c>
    </row>
    <row r="25" spans="1:11">
      <c r="G25" s="92" t="s">
        <v>20</v>
      </c>
      <c r="I25" s="72" t="str">
        <f>B14</f>
        <v>December 31, 2023</v>
      </c>
    </row>
    <row r="26" spans="1:11">
      <c r="G26" s="92" t="s">
        <v>21</v>
      </c>
      <c r="I26" s="72"/>
    </row>
    <row r="27" spans="1:11">
      <c r="G27" s="92" t="s">
        <v>24</v>
      </c>
      <c r="I27" s="72"/>
    </row>
    <row r="28" spans="1:11">
      <c r="G28" s="92" t="s">
        <v>22</v>
      </c>
      <c r="I28" s="72"/>
    </row>
    <row r="29" spans="1:11">
      <c r="G29" s="92" t="s">
        <v>23</v>
      </c>
      <c r="I29" s="82"/>
    </row>
    <row r="30" spans="1:11">
      <c r="G30" s="92" t="s">
        <v>25</v>
      </c>
      <c r="I30" s="82"/>
    </row>
    <row r="31" spans="1:11">
      <c r="G31" s="92" t="s">
        <v>26</v>
      </c>
      <c r="I31" s="82"/>
    </row>
    <row r="32" spans="1:11">
      <c r="G32" s="92" t="s">
        <v>27</v>
      </c>
      <c r="I32" s="82"/>
    </row>
    <row r="33" spans="7:7">
      <c r="G33" s="93" t="s">
        <v>15</v>
      </c>
    </row>
    <row r="34" spans="7:7">
      <c r="G34" s="65"/>
    </row>
    <row r="35" spans="7:7">
      <c r="G35" s="88" t="s">
        <v>69</v>
      </c>
    </row>
    <row r="36" spans="7:7">
      <c r="G36" s="94">
        <v>11</v>
      </c>
    </row>
    <row r="37" spans="7:7">
      <c r="G37" s="65"/>
    </row>
    <row r="38" spans="7:7">
      <c r="G38" s="88" t="s">
        <v>127</v>
      </c>
    </row>
    <row r="39" spans="7:7">
      <c r="G39" s="94">
        <v>13</v>
      </c>
    </row>
  </sheetData>
  <mergeCells count="2">
    <mergeCell ref="A1:B1"/>
    <mergeCell ref="A2:B2"/>
  </mergeCells>
  <phoneticPr fontId="8" type="noConversion"/>
  <pageMargins left="0.75" right="0.75" top="1" bottom="1" header="0.5" footer="0.5"/>
  <pageSetup orientation="portrait" horizontalDpi="200" verticalDpi="200" r:id="rId1"/>
  <headerFooter alignWithMargins="0">
    <oddFooter>&amp;LMcClelland &amp;&amp; Associates&amp;C&amp;D  &amp;T&amp;R&amp;P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9" r:id="rId4" name="Drop Down 5">
              <controlPr defaultSize="0" autoLine="0" autoPict="0">
                <anchor moveWithCells="1">
                  <from>
                    <xdr:col>1</xdr:col>
                    <xdr:colOff>0</xdr:colOff>
                    <xdr:row>8</xdr:row>
                    <xdr:rowOff>0</xdr:rowOff>
                  </from>
                  <to>
                    <xdr:col>2</xdr:col>
                    <xdr:colOff>9525</xdr:colOff>
                    <xdr:row>9</xdr:row>
                    <xdr:rowOff>0</xdr:rowOff>
                  </to>
                </anchor>
              </controlPr>
            </control>
          </mc:Choice>
        </mc:AlternateContent>
        <mc:AlternateContent xmlns:mc="http://schemas.openxmlformats.org/markup-compatibility/2006">
          <mc:Choice Requires="x14">
            <control shapeId="1032" r:id="rId5" name="Spinner 8">
              <controlPr defaultSize="0" autoPict="0">
                <anchor moveWithCells="1" sizeWithCells="1">
                  <from>
                    <xdr:col>1</xdr:col>
                    <xdr:colOff>447675</xdr:colOff>
                    <xdr:row>10</xdr:row>
                    <xdr:rowOff>9525</xdr:rowOff>
                  </from>
                  <to>
                    <xdr:col>1</xdr:col>
                    <xdr:colOff>628650</xdr:colOff>
                    <xdr:row>11</xdr:row>
                    <xdr:rowOff>9525</xdr:rowOff>
                  </to>
                </anchor>
              </controlPr>
            </control>
          </mc:Choice>
        </mc:AlternateContent>
        <mc:AlternateContent xmlns:mc="http://schemas.openxmlformats.org/markup-compatibility/2006">
          <mc:Choice Requires="x14">
            <control shapeId="1035" r:id="rId6" name="Drop Down 11">
              <controlPr defaultSize="0" autoLine="0" autoPict="0">
                <anchor moveWithCells="1">
                  <from>
                    <xdr:col>1</xdr:col>
                    <xdr:colOff>0</xdr:colOff>
                    <xdr:row>9</xdr:row>
                    <xdr:rowOff>0</xdr:rowOff>
                  </from>
                  <to>
                    <xdr:col>2</xdr:col>
                    <xdr:colOff>9525</xdr:colOff>
                    <xdr:row>10</xdr:row>
                    <xdr:rowOff>0</xdr:rowOff>
                  </to>
                </anchor>
              </controlPr>
            </control>
          </mc:Choice>
        </mc:AlternateContent>
        <mc:AlternateContent xmlns:mc="http://schemas.openxmlformats.org/markup-compatibility/2006">
          <mc:Choice Requires="x14">
            <control shapeId="1038" r:id="rId7" name="Drop Down 14">
              <controlPr defaultSize="0" autoLine="0" autoPict="0">
                <anchor moveWithCells="1">
                  <from>
                    <xdr:col>1</xdr:col>
                    <xdr:colOff>0</xdr:colOff>
                    <xdr:row>5</xdr:row>
                    <xdr:rowOff>0</xdr:rowOff>
                  </from>
                  <to>
                    <xdr:col>2</xdr:col>
                    <xdr:colOff>9525</xdr:colOff>
                    <xdr:row>6</xdr:row>
                    <xdr:rowOff>0</xdr:rowOff>
                  </to>
                </anchor>
              </controlPr>
            </control>
          </mc:Choice>
        </mc:AlternateContent>
        <mc:AlternateContent xmlns:mc="http://schemas.openxmlformats.org/markup-compatibility/2006">
          <mc:Choice Requires="x14">
            <control shapeId="1042" r:id="rId8" name="Drop Down 18">
              <controlPr defaultSize="0" autoLine="0" autoPict="0">
                <anchor moveWithCells="1">
                  <from>
                    <xdr:col>1</xdr:col>
                    <xdr:colOff>0</xdr:colOff>
                    <xdr:row>16</xdr:row>
                    <xdr:rowOff>0</xdr:rowOff>
                  </from>
                  <to>
                    <xdr:col>2</xdr:col>
                    <xdr:colOff>0</xdr:colOff>
                    <xdr:row>17</xdr:row>
                    <xdr:rowOff>0</xdr:rowOff>
                  </to>
                </anchor>
              </controlPr>
            </control>
          </mc:Choice>
        </mc:AlternateContent>
        <mc:AlternateContent xmlns:mc="http://schemas.openxmlformats.org/markup-compatibility/2006">
          <mc:Choice Requires="x14">
            <control shapeId="1043" r:id="rId9" name="Drop Down 19">
              <controlPr defaultSize="0" autoLine="0" autoPict="0">
                <anchor moveWithCells="1">
                  <from>
                    <xdr:col>1</xdr:col>
                    <xdr:colOff>0</xdr:colOff>
                    <xdr:row>15</xdr:row>
                    <xdr:rowOff>0</xdr:rowOff>
                  </from>
                  <to>
                    <xdr:col>2</xdr:col>
                    <xdr:colOff>0</xdr:colOff>
                    <xdr:row>16</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indexed="27"/>
    <pageSetUpPr fitToPage="1"/>
  </sheetPr>
  <dimension ref="A1"/>
  <sheetViews>
    <sheetView workbookViewId="0">
      <selection activeCell="L30" sqref="L30"/>
    </sheetView>
  </sheetViews>
  <sheetFormatPr defaultRowHeight="12.75"/>
  <sheetData/>
  <phoneticPr fontId="8" type="noConversion"/>
  <pageMargins left="1" right="0.75" top="1.5" bottom="0" header="0" footer="0"/>
  <pageSetup scale="96" orientation="portrait" horizontalDpi="200" verticalDpi="200" r:id="rId1"/>
  <headerFooter alignWithMargins="0"/>
  <drawing r:id="rId2"/>
  <legacyDrawing r:id="rId3"/>
  <oleObjects>
    <mc:AlternateContent xmlns:mc="http://schemas.openxmlformats.org/markup-compatibility/2006">
      <mc:Choice Requires="x14">
        <oleObject progId="Document" shapeId="4097" r:id="rId4">
          <objectPr defaultSize="0" autoPict="0" r:id="rId5">
            <anchor moveWithCells="1">
              <from>
                <xdr:col>0</xdr:col>
                <xdr:colOff>0</xdr:colOff>
                <xdr:row>0</xdr:row>
                <xdr:rowOff>0</xdr:rowOff>
              </from>
              <to>
                <xdr:col>9</xdr:col>
                <xdr:colOff>533400</xdr:colOff>
                <xdr:row>54</xdr:row>
                <xdr:rowOff>19050</xdr:rowOff>
              </to>
            </anchor>
          </objectPr>
        </oleObject>
      </mc:Choice>
      <mc:Fallback>
        <oleObject progId="Document" shapeId="4097"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indexed="27"/>
  </sheetPr>
  <dimension ref="A1:C44"/>
  <sheetViews>
    <sheetView workbookViewId="0">
      <selection sqref="A1:B1"/>
    </sheetView>
  </sheetViews>
  <sheetFormatPr defaultRowHeight="12.75"/>
  <cols>
    <col min="1" max="1" width="88.28515625" customWidth="1"/>
    <col min="2" max="2" width="2.28515625" style="85" customWidth="1"/>
  </cols>
  <sheetData>
    <row r="1" spans="1:3" ht="18.75">
      <c r="A1" s="97" t="str">
        <f>Assumptions!B4</f>
        <v>GTM Manufacturing Corporation</v>
      </c>
      <c r="B1" s="97"/>
    </row>
    <row r="2" spans="1:3" ht="15.75">
      <c r="A2" s="98" t="s">
        <v>169</v>
      </c>
      <c r="B2" s="98"/>
    </row>
    <row r="3" spans="1:3" ht="15.75">
      <c r="A3" s="99" t="str">
        <f>Assumptions!B14</f>
        <v>December 31, 2023</v>
      </c>
      <c r="B3" s="99"/>
    </row>
    <row r="4" spans="1:3" ht="15.75">
      <c r="A4" s="71"/>
      <c r="B4" s="86"/>
      <c r="C4" s="71"/>
    </row>
    <row r="5" spans="1:3" ht="15.75">
      <c r="A5" s="71"/>
      <c r="B5" s="86"/>
      <c r="C5" s="71"/>
    </row>
    <row r="6" spans="1:3" ht="15.75">
      <c r="A6" s="71"/>
      <c r="B6" s="86"/>
      <c r="C6" s="71"/>
    </row>
    <row r="7" spans="1:3" ht="15.75">
      <c r="A7" s="71" t="str">
        <f>"Accountant's Compilation Report"&amp;REPT(".",200)</f>
        <v>Accountant's Compilation Report........................................................................................................................................................................................................</v>
      </c>
      <c r="B7" s="86">
        <v>1</v>
      </c>
      <c r="C7" s="71"/>
    </row>
    <row r="8" spans="1:3" ht="15.75">
      <c r="A8" s="71"/>
      <c r="B8" s="86"/>
      <c r="C8" s="71"/>
    </row>
    <row r="9" spans="1:3" ht="15.75">
      <c r="A9" s="71" t="str">
        <f>"Balance Sheet"&amp;REPT(".",200)</f>
        <v>Balance Sheet........................................................................................................................................................................................................</v>
      </c>
      <c r="B9" s="86">
        <v>2</v>
      </c>
      <c r="C9" s="71"/>
    </row>
    <row r="10" spans="1:3" ht="15.75">
      <c r="A10" s="71"/>
      <c r="B10" s="86"/>
      <c r="C10" s="71"/>
    </row>
    <row r="11" spans="1:3" ht="15.75">
      <c r="A11" s="71" t="str">
        <f>"Results of Operations"&amp;REPT(".",200)</f>
        <v>Results of Operations........................................................................................................................................................................................................</v>
      </c>
      <c r="B11" s="86">
        <v>4</v>
      </c>
      <c r="C11" s="71"/>
    </row>
    <row r="12" spans="1:3" ht="15.75">
      <c r="A12" s="71"/>
      <c r="B12" s="86"/>
      <c r="C12" s="71"/>
    </row>
    <row r="13" spans="1:3" ht="15.75">
      <c r="A13" s="71" t="str">
        <f>"Notes to the Financial Statements"&amp;REPT(".",200)</f>
        <v>Notes to the Financial Statements........................................................................................................................................................................................................</v>
      </c>
      <c r="B13" s="86">
        <v>5</v>
      </c>
      <c r="C13" s="71"/>
    </row>
    <row r="14" spans="1:3" ht="15.75">
      <c r="A14" s="71"/>
      <c r="B14" s="86"/>
      <c r="C14" s="71"/>
    </row>
    <row r="15" spans="1:3" ht="15.75">
      <c r="A15" s="71"/>
      <c r="B15" s="86"/>
      <c r="C15" s="71"/>
    </row>
    <row r="16" spans="1:3" ht="15.75">
      <c r="A16" s="71"/>
      <c r="B16" s="86"/>
      <c r="C16" s="71"/>
    </row>
    <row r="17" spans="1:3" ht="15.75">
      <c r="A17" s="71"/>
      <c r="B17" s="86"/>
      <c r="C17" s="71"/>
    </row>
    <row r="18" spans="1:3" ht="15.75">
      <c r="A18" s="71"/>
      <c r="B18" s="86"/>
      <c r="C18" s="71"/>
    </row>
    <row r="19" spans="1:3" ht="15.75">
      <c r="A19" s="71"/>
      <c r="B19" s="86"/>
      <c r="C19" s="71"/>
    </row>
    <row r="20" spans="1:3" ht="15.75">
      <c r="A20" s="71"/>
      <c r="B20" s="86"/>
      <c r="C20" s="71"/>
    </row>
    <row r="21" spans="1:3" ht="15.75">
      <c r="A21" s="71"/>
      <c r="B21" s="86"/>
      <c r="C21" s="71"/>
    </row>
    <row r="22" spans="1:3" ht="15.75">
      <c r="A22" s="71"/>
      <c r="B22" s="86"/>
      <c r="C22" s="71"/>
    </row>
    <row r="23" spans="1:3" ht="15.75">
      <c r="A23" s="71"/>
      <c r="B23" s="86"/>
      <c r="C23" s="71"/>
    </row>
    <row r="24" spans="1:3" ht="15.75">
      <c r="A24" s="71"/>
      <c r="B24" s="86"/>
      <c r="C24" s="71"/>
    </row>
    <row r="25" spans="1:3" ht="15.75">
      <c r="A25" s="71"/>
      <c r="B25" s="86"/>
      <c r="C25" s="71"/>
    </row>
    <row r="26" spans="1:3" ht="15.75">
      <c r="A26" s="71"/>
      <c r="B26" s="86"/>
      <c r="C26" s="71"/>
    </row>
    <row r="27" spans="1:3" ht="15.75">
      <c r="A27" s="71"/>
      <c r="B27" s="86"/>
      <c r="C27" s="71"/>
    </row>
    <row r="28" spans="1:3" ht="15.75">
      <c r="A28" s="71"/>
      <c r="B28" s="86"/>
      <c r="C28" s="71"/>
    </row>
    <row r="29" spans="1:3" ht="15.75">
      <c r="A29" s="71"/>
      <c r="B29" s="86"/>
      <c r="C29" s="71"/>
    </row>
    <row r="30" spans="1:3" ht="15.75">
      <c r="A30" s="71"/>
      <c r="B30" s="86"/>
      <c r="C30" s="71"/>
    </row>
    <row r="31" spans="1:3" ht="15.75">
      <c r="A31" s="71"/>
      <c r="B31" s="86"/>
      <c r="C31" s="71"/>
    </row>
    <row r="32" spans="1:3" ht="15.75">
      <c r="A32" s="71"/>
      <c r="B32" s="86"/>
      <c r="C32" s="71"/>
    </row>
    <row r="33" spans="1:3" ht="15.75">
      <c r="A33" s="71"/>
      <c r="B33" s="86"/>
      <c r="C33" s="71"/>
    </row>
    <row r="34" spans="1:3" ht="15.75">
      <c r="A34" s="71"/>
      <c r="B34" s="86"/>
      <c r="C34" s="71"/>
    </row>
    <row r="35" spans="1:3" ht="15.75">
      <c r="A35" s="71"/>
      <c r="B35" s="86"/>
      <c r="C35" s="71"/>
    </row>
    <row r="36" spans="1:3" ht="15.75">
      <c r="A36" s="71"/>
      <c r="B36" s="86"/>
      <c r="C36" s="71"/>
    </row>
    <row r="37" spans="1:3" ht="15.75">
      <c r="A37" s="71"/>
      <c r="B37" s="86"/>
      <c r="C37" s="71"/>
    </row>
    <row r="38" spans="1:3" ht="15.75">
      <c r="A38" s="71"/>
      <c r="B38" s="86"/>
      <c r="C38" s="71"/>
    </row>
    <row r="39" spans="1:3" ht="15.75">
      <c r="A39" s="71"/>
      <c r="B39" s="86"/>
      <c r="C39" s="71"/>
    </row>
    <row r="40" spans="1:3" ht="15.75">
      <c r="A40" s="71"/>
      <c r="B40" s="86"/>
      <c r="C40" s="71"/>
    </row>
    <row r="41" spans="1:3" ht="15.75">
      <c r="A41" s="71"/>
      <c r="B41" s="86"/>
      <c r="C41" s="71"/>
    </row>
    <row r="42" spans="1:3" ht="15.75">
      <c r="A42" s="71"/>
      <c r="B42" s="86"/>
      <c r="C42" s="71"/>
    </row>
    <row r="43" spans="1:3" ht="15.75">
      <c r="A43" s="71"/>
      <c r="B43" s="86"/>
      <c r="C43" s="71"/>
    </row>
    <row r="44" spans="1:3" ht="15.75">
      <c r="A44" s="71"/>
      <c r="B44" s="86"/>
      <c r="C44" s="71"/>
    </row>
  </sheetData>
  <mergeCells count="3">
    <mergeCell ref="A1:B1"/>
    <mergeCell ref="A2:B2"/>
    <mergeCell ref="A3:B3"/>
  </mergeCells>
  <phoneticPr fontId="8" type="noConversion"/>
  <printOptions horizontalCentered="1"/>
  <pageMargins left="0.75" right="0.75" top="1" bottom="1" header="0.5" footer="0.5"/>
  <pageSetup orientation="portrait" horizontalDpi="200" verticalDpi="200" r:id="rId1"/>
  <headerFooter alignWithMargins="0">
    <oddFooter xml:space="preserve">&amp;L&amp;"Times New Roman,Regular"Bernstein Goldstein
Laverne &amp;&amp; Shirley, CPAs&amp;R&amp;"Times New Roman,Regular"i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indexed="27"/>
    <pageSetUpPr fitToPage="1"/>
  </sheetPr>
  <dimension ref="A1"/>
  <sheetViews>
    <sheetView zoomScaleNormal="100" workbookViewId="0">
      <selection activeCell="L30" sqref="L30"/>
    </sheetView>
  </sheetViews>
  <sheetFormatPr defaultRowHeight="12.75"/>
  <sheetData/>
  <phoneticPr fontId="8" type="noConversion"/>
  <pageMargins left="1" right="0.25" top="1" bottom="0" header="0" footer="0.5"/>
  <pageSetup scale="93" orientation="portrait" useFirstPageNumber="1" horizontalDpi="200" verticalDpi="200" r:id="rId1"/>
  <headerFooter alignWithMargins="0">
    <oddFooter xml:space="preserve">&amp;L&amp;"Times New Roman,Regular"Bernstein Goldstein
Laverne &amp;&amp; Shirley, CPAs&amp;R&amp;"Times New Roman,Regular"&amp;P&amp;"Arial,Regular"
</oddFooter>
  </headerFooter>
  <drawing r:id="rId2"/>
  <legacyDrawing r:id="rId3"/>
  <oleObjects>
    <mc:AlternateContent xmlns:mc="http://schemas.openxmlformats.org/markup-compatibility/2006">
      <mc:Choice Requires="x14">
        <oleObject progId="Document" shapeId="5123" r:id="rId4">
          <objectPr defaultSize="0" autoPict="0" r:id="rId5">
            <anchor moveWithCells="1">
              <from>
                <xdr:col>0</xdr:col>
                <xdr:colOff>0</xdr:colOff>
                <xdr:row>0</xdr:row>
                <xdr:rowOff>0</xdr:rowOff>
              </from>
              <to>
                <xdr:col>10</xdr:col>
                <xdr:colOff>9525</xdr:colOff>
                <xdr:row>54</xdr:row>
                <xdr:rowOff>123825</xdr:rowOff>
              </to>
            </anchor>
          </objectPr>
        </oleObject>
      </mc:Choice>
      <mc:Fallback>
        <oleObject progId="Document" shapeId="512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indexed="27"/>
  </sheetPr>
  <dimension ref="A1:E101"/>
  <sheetViews>
    <sheetView zoomScaleNormal="100" workbookViewId="0">
      <selection sqref="A1:C1"/>
    </sheetView>
  </sheetViews>
  <sheetFormatPr defaultRowHeight="12.75"/>
  <cols>
    <col min="1" max="1" width="58.140625" bestFit="1" customWidth="1"/>
    <col min="2" max="2" width="15.7109375" style="6" bestFit="1" customWidth="1"/>
    <col min="3" max="3" width="16" style="6" bestFit="1" customWidth="1"/>
    <col min="5" max="5" width="12.28515625" bestFit="1" customWidth="1"/>
  </cols>
  <sheetData>
    <row r="1" spans="1:3" ht="18.75">
      <c r="A1" s="97" t="str">
        <f>Assumptions!B4</f>
        <v>GTM Manufacturing Corporation</v>
      </c>
      <c r="B1" s="97"/>
      <c r="C1" s="97"/>
    </row>
    <row r="2" spans="1:3" ht="15.75">
      <c r="A2" s="98" t="s">
        <v>11</v>
      </c>
      <c r="B2" s="98"/>
      <c r="C2" s="98"/>
    </row>
    <row r="3" spans="1:3" ht="15.75">
      <c r="A3" s="99" t="str">
        <f>Assumptions!B14</f>
        <v>December 31, 2023</v>
      </c>
      <c r="B3" s="99"/>
      <c r="C3" s="99"/>
    </row>
    <row r="4" spans="1:3">
      <c r="B4"/>
      <c r="C4"/>
    </row>
    <row r="5" spans="1:3" ht="15.75">
      <c r="A5" s="3"/>
      <c r="B5" s="4" t="str">
        <f>INDEX(EndDates,ReportDateRow,1)&amp;","</f>
        <v>December 31,</v>
      </c>
      <c r="C5" s="4" t="str">
        <f>INDEX(EndDates,ReportDateRow,1)&amp;","</f>
        <v>December 31,</v>
      </c>
    </row>
    <row r="6" spans="1:3" ht="18">
      <c r="B6" s="28" t="str">
        <f>TEXT(Assumptions!B11,"0")</f>
        <v>2023</v>
      </c>
      <c r="C6" s="29" t="str">
        <f>TEXT(Assumptions!B12,"0")</f>
        <v>2022</v>
      </c>
    </row>
    <row r="7" spans="1:3" ht="18">
      <c r="A7" s="20" t="s">
        <v>0</v>
      </c>
      <c r="B7" s="5"/>
      <c r="C7" s="5"/>
    </row>
    <row r="8" spans="1:3" ht="15.75">
      <c r="A8" s="23" t="s">
        <v>36</v>
      </c>
      <c r="B8" s="5"/>
      <c r="C8" s="5"/>
    </row>
    <row r="9" spans="1:3" ht="15.75">
      <c r="A9" s="21" t="s">
        <v>1</v>
      </c>
      <c r="B9" s="8">
        <v>300</v>
      </c>
      <c r="C9" s="8">
        <v>5583</v>
      </c>
    </row>
    <row r="10" spans="1:3" ht="15.75">
      <c r="A10" s="21" t="s">
        <v>47</v>
      </c>
      <c r="B10" s="5"/>
      <c r="C10" s="5"/>
    </row>
    <row r="11" spans="1:3" ht="15.75">
      <c r="A11" s="22" t="s">
        <v>29</v>
      </c>
      <c r="B11" s="5">
        <v>2581600</v>
      </c>
      <c r="C11" s="5">
        <v>1938464</v>
      </c>
    </row>
    <row r="12" spans="1:3" ht="15.75">
      <c r="A12" s="26" t="s">
        <v>30</v>
      </c>
      <c r="B12" s="5">
        <v>-75000</v>
      </c>
      <c r="C12" s="5">
        <v>-76255</v>
      </c>
    </row>
    <row r="13" spans="1:3" ht="15.75">
      <c r="A13" s="21" t="s">
        <v>48</v>
      </c>
      <c r="B13" s="5">
        <v>101944</v>
      </c>
      <c r="C13" s="5">
        <v>105381</v>
      </c>
    </row>
    <row r="14" spans="1:3" ht="15.75">
      <c r="A14" s="22" t="s">
        <v>3</v>
      </c>
      <c r="B14" s="5">
        <v>2854907</v>
      </c>
      <c r="C14" s="5">
        <v>2780841</v>
      </c>
    </row>
    <row r="15" spans="1:3" ht="15.75">
      <c r="A15" s="22" t="s">
        <v>31</v>
      </c>
      <c r="B15" s="5">
        <v>86651</v>
      </c>
      <c r="C15" s="5">
        <v>66548</v>
      </c>
    </row>
    <row r="16" spans="1:3" ht="18">
      <c r="A16" s="22" t="s">
        <v>32</v>
      </c>
      <c r="B16" s="7">
        <v>170660</v>
      </c>
      <c r="C16" s="7">
        <v>170660</v>
      </c>
    </row>
    <row r="17" spans="1:3" ht="18">
      <c r="A17" s="24" t="s">
        <v>33</v>
      </c>
      <c r="B17" s="7">
        <f>SUM(B9:B16)</f>
        <v>5721062</v>
      </c>
      <c r="C17" s="7">
        <f>SUM(C9:C16)</f>
        <v>4991222</v>
      </c>
    </row>
    <row r="18" spans="1:3" ht="18">
      <c r="A18" s="24"/>
      <c r="B18" s="7"/>
      <c r="C18" s="7"/>
    </row>
    <row r="19" spans="1:3" ht="15.75">
      <c r="A19" s="24" t="s">
        <v>37</v>
      </c>
      <c r="B19" s="5"/>
      <c r="C19" s="5"/>
    </row>
    <row r="20" spans="1:3" ht="15.75">
      <c r="A20" s="21" t="s">
        <v>4</v>
      </c>
      <c r="B20" s="5">
        <v>5041</v>
      </c>
      <c r="C20" s="5">
        <v>5027</v>
      </c>
    </row>
    <row r="21" spans="1:3" ht="15.75">
      <c r="A21" s="21" t="s">
        <v>34</v>
      </c>
      <c r="B21" s="5">
        <v>1259773</v>
      </c>
      <c r="C21" s="5">
        <v>1259773</v>
      </c>
    </row>
    <row r="22" spans="1:3" ht="15.75">
      <c r="A22" s="21" t="s">
        <v>35</v>
      </c>
      <c r="B22" s="5">
        <v>85074</v>
      </c>
      <c r="C22" s="5">
        <v>248106</v>
      </c>
    </row>
    <row r="23" spans="1:3" ht="18">
      <c r="A23" s="21" t="s">
        <v>32</v>
      </c>
      <c r="B23" s="7">
        <v>846121</v>
      </c>
      <c r="C23" s="7">
        <v>846121</v>
      </c>
    </row>
    <row r="24" spans="1:3" ht="18">
      <c r="A24" s="42" t="s">
        <v>54</v>
      </c>
      <c r="B24" s="7">
        <f>SUM(B20:B23)</f>
        <v>2196009</v>
      </c>
      <c r="C24" s="7">
        <f>SUM(C20:C23)</f>
        <v>2359027</v>
      </c>
    </row>
    <row r="25" spans="1:3" ht="18">
      <c r="A25" s="24" t="s">
        <v>89</v>
      </c>
      <c r="B25" s="7">
        <f>B24+B17</f>
        <v>7917071</v>
      </c>
      <c r="C25" s="7">
        <f>C24+C17</f>
        <v>7350249</v>
      </c>
    </row>
    <row r="26" spans="1:3" ht="18">
      <c r="A26" s="23"/>
      <c r="B26" s="7"/>
      <c r="C26" s="7"/>
    </row>
    <row r="27" spans="1:3" ht="15.75">
      <c r="A27" s="23" t="s">
        <v>38</v>
      </c>
      <c r="B27" s="5"/>
      <c r="C27" s="5"/>
    </row>
    <row r="28" spans="1:3" ht="15.75">
      <c r="A28" s="21" t="s">
        <v>39</v>
      </c>
      <c r="B28" s="5">
        <v>1164828</v>
      </c>
      <c r="C28" s="5">
        <v>1164828</v>
      </c>
    </row>
    <row r="29" spans="1:3" ht="15.75">
      <c r="A29" s="21" t="s">
        <v>40</v>
      </c>
      <c r="B29" s="5">
        <v>4015657</v>
      </c>
      <c r="C29" s="5">
        <v>3972784</v>
      </c>
    </row>
    <row r="30" spans="1:3" ht="15.75">
      <c r="A30" s="21" t="s">
        <v>41</v>
      </c>
      <c r="B30" s="5">
        <v>585019</v>
      </c>
      <c r="C30" s="5">
        <v>562556</v>
      </c>
    </row>
    <row r="31" spans="1:3" ht="18">
      <c r="A31" s="21" t="s">
        <v>42</v>
      </c>
      <c r="B31" s="7">
        <v>197561</v>
      </c>
      <c r="C31" s="7">
        <v>197561</v>
      </c>
    </row>
    <row r="32" spans="1:3" ht="15.75">
      <c r="A32" s="24"/>
      <c r="B32" s="5">
        <f>SUM(B28:B31)</f>
        <v>5963065</v>
      </c>
      <c r="C32" s="5">
        <f>SUM(C28:C31)</f>
        <v>5897729</v>
      </c>
    </row>
    <row r="33" spans="1:3" ht="18">
      <c r="A33" s="22" t="s">
        <v>43</v>
      </c>
      <c r="B33" s="7">
        <v>-5118176</v>
      </c>
      <c r="C33" s="7">
        <v>-4964691</v>
      </c>
    </row>
    <row r="34" spans="1:3" ht="18">
      <c r="A34" s="24" t="s">
        <v>44</v>
      </c>
      <c r="B34" s="7">
        <f>SUM(B32:B33)</f>
        <v>844889</v>
      </c>
      <c r="C34" s="7">
        <f>SUM(C32:C33)</f>
        <v>933038</v>
      </c>
    </row>
    <row r="35" spans="1:3" ht="15.75">
      <c r="A35" s="23"/>
      <c r="B35" s="5"/>
      <c r="C35" s="5"/>
    </row>
    <row r="36" spans="1:3" ht="18">
      <c r="A36" s="23" t="s">
        <v>45</v>
      </c>
      <c r="B36" s="9">
        <f>B34+B25</f>
        <v>8761960</v>
      </c>
      <c r="C36" s="9">
        <f>C34+C25</f>
        <v>8283287</v>
      </c>
    </row>
    <row r="37" spans="1:3" ht="18">
      <c r="A37" s="23"/>
      <c r="B37" s="9"/>
      <c r="C37" s="9"/>
    </row>
    <row r="38" spans="1:3" ht="15.75">
      <c r="A38" s="23"/>
      <c r="B38" s="12"/>
      <c r="C38" s="12"/>
    </row>
    <row r="39" spans="1:3" ht="18">
      <c r="A39" s="27" t="s">
        <v>46</v>
      </c>
      <c r="B39" s="15"/>
      <c r="C39" s="16"/>
    </row>
    <row r="40" spans="1:3" ht="15.75">
      <c r="A40" s="25" t="s">
        <v>49</v>
      </c>
      <c r="B40" s="17"/>
      <c r="C40" s="17"/>
    </row>
    <row r="41" spans="1:3" ht="15.75">
      <c r="A41" s="1" t="s">
        <v>50</v>
      </c>
      <c r="B41" s="8">
        <v>183352</v>
      </c>
      <c r="C41" s="8">
        <v>3063877</v>
      </c>
    </row>
    <row r="42" spans="1:3" ht="15.75">
      <c r="A42" s="1" t="s">
        <v>51</v>
      </c>
      <c r="B42" s="17"/>
      <c r="C42" s="17"/>
    </row>
    <row r="43" spans="1:3" ht="15.75">
      <c r="A43" s="2" t="s">
        <v>52</v>
      </c>
      <c r="B43" s="17">
        <v>244444</v>
      </c>
      <c r="C43" s="17">
        <v>464011</v>
      </c>
    </row>
    <row r="44" spans="1:3" ht="15.75">
      <c r="A44" s="2" t="s">
        <v>53</v>
      </c>
      <c r="B44" s="17">
        <v>56171</v>
      </c>
      <c r="C44" s="17">
        <v>56171</v>
      </c>
    </row>
    <row r="45" spans="1:3" ht="15.75">
      <c r="A45" s="1" t="s">
        <v>55</v>
      </c>
      <c r="B45" s="17"/>
      <c r="C45" s="17"/>
    </row>
    <row r="46" spans="1:3" ht="15.75">
      <c r="A46" s="2" t="s">
        <v>9</v>
      </c>
      <c r="B46" s="17"/>
      <c r="C46" s="17"/>
    </row>
    <row r="47" spans="1:3" ht="15.75">
      <c r="A47" s="10" t="s">
        <v>53</v>
      </c>
      <c r="B47" s="17">
        <v>14043</v>
      </c>
      <c r="C47" s="17">
        <v>14043</v>
      </c>
    </row>
    <row r="48" spans="1:3" ht="15.75">
      <c r="A48" s="10" t="s">
        <v>2</v>
      </c>
      <c r="B48" s="17">
        <v>23298</v>
      </c>
      <c r="C48" s="17">
        <v>23298</v>
      </c>
    </row>
    <row r="49" spans="1:3" ht="15.75">
      <c r="A49" s="2" t="s">
        <v>5</v>
      </c>
      <c r="B49" s="17">
        <v>30659</v>
      </c>
      <c r="C49" s="17">
        <v>30659</v>
      </c>
    </row>
    <row r="50" spans="1:3" ht="15.75">
      <c r="A50" s="2" t="s">
        <v>56</v>
      </c>
      <c r="B50" s="17">
        <v>215122</v>
      </c>
      <c r="C50" s="17">
        <v>326231</v>
      </c>
    </row>
    <row r="51" spans="1:3" ht="18">
      <c r="A51" s="2" t="s">
        <v>2</v>
      </c>
      <c r="B51" s="18">
        <v>88737</v>
      </c>
      <c r="C51" s="18">
        <v>88737</v>
      </c>
    </row>
    <row r="52" spans="1:3" ht="15.75">
      <c r="A52" s="11" t="s">
        <v>57</v>
      </c>
      <c r="B52" s="12">
        <f>SUM(B41:B51)</f>
        <v>855826</v>
      </c>
      <c r="C52" s="12">
        <f>SUM(C41:C51)</f>
        <v>4067027</v>
      </c>
    </row>
    <row r="53" spans="1:3" ht="18">
      <c r="A53" s="11" t="s">
        <v>58</v>
      </c>
      <c r="B53" s="18">
        <v>8753267</v>
      </c>
      <c r="C53" s="18">
        <v>5869780</v>
      </c>
    </row>
    <row r="54" spans="1:3" ht="18">
      <c r="A54" s="11" t="s">
        <v>59</v>
      </c>
      <c r="B54" s="18">
        <f>SUM(B52:B53)</f>
        <v>9609093</v>
      </c>
      <c r="C54" s="18">
        <f>SUM(C52:C53)</f>
        <v>9936807</v>
      </c>
    </row>
    <row r="55" spans="1:3" ht="15.75">
      <c r="A55" s="11"/>
      <c r="B55" s="12"/>
      <c r="C55" s="12"/>
    </row>
    <row r="56" spans="1:3" ht="15.75">
      <c r="A56" s="25" t="s">
        <v>60</v>
      </c>
      <c r="B56" s="12"/>
      <c r="C56" s="12"/>
    </row>
    <row r="57" spans="1:3" ht="31.5">
      <c r="A57" s="30" t="s">
        <v>61</v>
      </c>
      <c r="B57" s="31">
        <v>0</v>
      </c>
      <c r="C57" s="31">
        <v>0</v>
      </c>
    </row>
    <row r="58" spans="1:3" ht="15.75">
      <c r="A58" s="2"/>
      <c r="B58" s="17"/>
      <c r="C58" s="17"/>
    </row>
    <row r="59" spans="1:3" ht="47.25">
      <c r="A59" s="30" t="s">
        <v>62</v>
      </c>
      <c r="B59" s="31">
        <v>155606</v>
      </c>
      <c r="C59" s="31">
        <v>155606</v>
      </c>
    </row>
    <row r="60" spans="1:3" ht="15.75">
      <c r="A60" s="2"/>
      <c r="B60" s="12"/>
      <c r="C60" s="12"/>
    </row>
    <row r="61" spans="1:3" ht="15.75">
      <c r="A61" s="1" t="s">
        <v>63</v>
      </c>
      <c r="B61" s="12">
        <v>1630809</v>
      </c>
      <c r="C61" s="12">
        <v>1630809</v>
      </c>
    </row>
    <row r="62" spans="1:3" ht="18">
      <c r="A62" s="1" t="s">
        <v>64</v>
      </c>
      <c r="B62" s="18">
        <v>-2496889</v>
      </c>
      <c r="C62" s="18">
        <v>-3303276</v>
      </c>
    </row>
    <row r="63" spans="1:3" ht="15.75">
      <c r="A63" s="1"/>
      <c r="B63" s="12">
        <f>SUM(B57:B62)</f>
        <v>-710474</v>
      </c>
      <c r="C63" s="12">
        <f>SUM(C57:C62)</f>
        <v>-1516861</v>
      </c>
    </row>
    <row r="64" spans="1:3" ht="18">
      <c r="A64" s="1" t="s">
        <v>65</v>
      </c>
      <c r="B64" s="18">
        <v>-136659</v>
      </c>
      <c r="C64" s="18">
        <v>-136659</v>
      </c>
    </row>
    <row r="65" spans="1:3" ht="18">
      <c r="A65" s="11" t="s">
        <v>66</v>
      </c>
      <c r="B65" s="18">
        <f>SUM(B63:B64)</f>
        <v>-847133</v>
      </c>
      <c r="C65" s="18">
        <f>SUM(C63:C64)</f>
        <v>-1653520</v>
      </c>
    </row>
    <row r="66" spans="1:3" ht="18">
      <c r="A66" s="43" t="s">
        <v>67</v>
      </c>
      <c r="B66" s="9">
        <f>B54+B65</f>
        <v>8761960</v>
      </c>
      <c r="C66" s="9">
        <f>C54+C65</f>
        <v>8283287</v>
      </c>
    </row>
    <row r="67" spans="1:3">
      <c r="C67"/>
    </row>
    <row r="84" spans="3:5">
      <c r="C84" s="81"/>
      <c r="D84" s="81"/>
      <c r="E84" s="81"/>
    </row>
    <row r="85" spans="3:5">
      <c r="C85" s="81"/>
      <c r="D85" s="81"/>
      <c r="E85" s="81"/>
    </row>
    <row r="86" spans="3:5">
      <c r="C86" s="81"/>
      <c r="D86" s="81"/>
      <c r="E86" s="81"/>
    </row>
    <row r="87" spans="3:5">
      <c r="C87" s="81"/>
      <c r="D87" s="81"/>
      <c r="E87" s="81"/>
    </row>
    <row r="88" spans="3:5">
      <c r="C88" s="81"/>
      <c r="D88" s="81"/>
      <c r="E88" s="81"/>
    </row>
    <row r="89" spans="3:5">
      <c r="C89" s="81"/>
      <c r="D89" s="81"/>
      <c r="E89" s="81"/>
    </row>
    <row r="90" spans="3:5">
      <c r="C90" s="81"/>
      <c r="D90" s="81"/>
      <c r="E90" s="81"/>
    </row>
    <row r="91" spans="3:5">
      <c r="C91" s="81"/>
      <c r="D91" s="81"/>
      <c r="E91" s="81"/>
    </row>
    <row r="92" spans="3:5">
      <c r="C92" s="81"/>
      <c r="D92" s="81"/>
      <c r="E92" s="81"/>
    </row>
    <row r="93" spans="3:5">
      <c r="C93" s="81"/>
      <c r="D93" s="81"/>
      <c r="E93" s="81"/>
    </row>
    <row r="94" spans="3:5">
      <c r="C94" s="81"/>
      <c r="D94" s="81"/>
      <c r="E94" s="81"/>
    </row>
    <row r="95" spans="3:5">
      <c r="C95" s="81"/>
      <c r="D95" s="81"/>
      <c r="E95" s="81"/>
    </row>
    <row r="96" spans="3:5">
      <c r="C96" s="81"/>
      <c r="D96" s="81"/>
      <c r="E96" s="81"/>
    </row>
    <row r="97" spans="3:5">
      <c r="C97" s="81"/>
      <c r="D97" s="81"/>
      <c r="E97" s="81"/>
    </row>
    <row r="98" spans="3:5">
      <c r="C98" s="81"/>
      <c r="D98" s="81"/>
      <c r="E98" s="81"/>
    </row>
    <row r="99" spans="3:5">
      <c r="C99" s="81"/>
      <c r="D99" s="81"/>
      <c r="E99" s="81"/>
    </row>
    <row r="100" spans="3:5">
      <c r="C100" s="81"/>
      <c r="D100" s="81"/>
      <c r="E100" s="81"/>
    </row>
    <row r="101" spans="3:5">
      <c r="C101" s="81"/>
      <c r="D101" s="81"/>
      <c r="E101" s="81"/>
    </row>
  </sheetData>
  <mergeCells count="3">
    <mergeCell ref="A1:C1"/>
    <mergeCell ref="A2:C2"/>
    <mergeCell ref="A3:C3"/>
  </mergeCells>
  <phoneticPr fontId="0" type="noConversion"/>
  <printOptions horizontalCentered="1"/>
  <pageMargins left="0.75" right="0.75" top="1" bottom="1" header="0.5" footer="0.5"/>
  <pageSetup orientation="portrait" horizontalDpi="200" verticalDpi="200" r:id="rId1"/>
  <headerFooter alignWithMargins="0">
    <oddFooter xml:space="preserve">&amp;L&amp;"Times New Roman,Regular"Bernstein Goldstein
Laverne &amp;&amp; Shirley, CPAs&amp;C&amp;"Times New Roman,Regular"See accompanying notes
and accountant's compilation report.&amp;R&amp;"Times New Roman,Regular"&amp;P
</oddFooter>
  </headerFooter>
  <rowBreaks count="1" manualBreakCount="1">
    <brk id="3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indexed="27"/>
  </sheetPr>
  <dimension ref="A1:E101"/>
  <sheetViews>
    <sheetView zoomScaleNormal="100" workbookViewId="0">
      <selection sqref="A1:C1"/>
    </sheetView>
  </sheetViews>
  <sheetFormatPr defaultRowHeight="12.75"/>
  <cols>
    <col min="1" max="1" width="56.5703125" customWidth="1"/>
    <col min="2" max="3" width="16.85546875" bestFit="1" customWidth="1"/>
  </cols>
  <sheetData>
    <row r="1" spans="1:3" ht="18.75">
      <c r="A1" s="100" t="str">
        <f>Assumptions!B4</f>
        <v>GTM Manufacturing Corporation</v>
      </c>
      <c r="B1" s="100"/>
      <c r="C1" s="100"/>
    </row>
    <row r="2" spans="1:3" ht="15.75">
      <c r="A2" s="101" t="s">
        <v>83</v>
      </c>
      <c r="B2" s="101"/>
      <c r="C2" s="101"/>
    </row>
    <row r="3" spans="1:3" ht="15.75">
      <c r="A3" s="101" t="str">
        <f>"For the "&amp;INDEX(Periods,PeriodRow,1)&amp;" Ended "&amp;Assumptions!B14</f>
        <v>For the Year Ended December 31, 2023</v>
      </c>
      <c r="B3" s="101"/>
      <c r="C3" s="101"/>
    </row>
    <row r="4" spans="1:3" ht="15.75">
      <c r="A4" s="32"/>
      <c r="B4" s="33"/>
      <c r="C4" s="33"/>
    </row>
    <row r="5" spans="1:3" ht="18">
      <c r="A5" s="34"/>
      <c r="B5" s="19" t="str">
        <f>TEXT(Assumptions!B11,"0")</f>
        <v>2023</v>
      </c>
      <c r="C5" s="19" t="str">
        <f>TEXT(Assumptions!B12,"0")</f>
        <v>2022</v>
      </c>
    </row>
    <row r="6" spans="1:3" ht="15.75">
      <c r="A6" s="34"/>
      <c r="B6" s="14"/>
      <c r="C6" s="14"/>
    </row>
    <row r="7" spans="1:3" ht="15.75">
      <c r="A7" s="39" t="s">
        <v>70</v>
      </c>
      <c r="B7" s="8">
        <v>13271902</v>
      </c>
      <c r="C7" s="8">
        <v>12639907</v>
      </c>
    </row>
    <row r="8" spans="1:3" ht="18">
      <c r="A8" s="35" t="s">
        <v>79</v>
      </c>
      <c r="B8" s="40">
        <v>5237262</v>
      </c>
      <c r="C8" s="18">
        <v>4987869</v>
      </c>
    </row>
    <row r="9" spans="1:3" ht="15.75">
      <c r="A9" s="39" t="s">
        <v>80</v>
      </c>
      <c r="B9" s="12">
        <f>B7-B8</f>
        <v>8034640</v>
      </c>
      <c r="C9" s="12">
        <f>C7-C8</f>
        <v>7652038</v>
      </c>
    </row>
    <row r="10" spans="1:3" ht="18">
      <c r="A10" s="35" t="s">
        <v>71</v>
      </c>
      <c r="B10" s="18">
        <v>7381091</v>
      </c>
      <c r="C10" s="18">
        <v>7029610</v>
      </c>
    </row>
    <row r="11" spans="1:3" ht="18">
      <c r="A11" s="39" t="s">
        <v>72</v>
      </c>
      <c r="B11" s="18">
        <f>B9-B10</f>
        <v>653549</v>
      </c>
      <c r="C11" s="18">
        <f>C9-C10</f>
        <v>622428</v>
      </c>
    </row>
    <row r="12" spans="1:3" ht="15.75">
      <c r="A12" s="35" t="s">
        <v>73</v>
      </c>
      <c r="B12" s="17"/>
      <c r="C12" s="17"/>
    </row>
    <row r="13" spans="1:3" ht="15.75">
      <c r="A13" s="36" t="s">
        <v>74</v>
      </c>
      <c r="B13" s="17">
        <v>83165</v>
      </c>
      <c r="C13" s="12">
        <v>79205</v>
      </c>
    </row>
    <row r="14" spans="1:3" ht="15.75">
      <c r="A14" s="36" t="s">
        <v>75</v>
      </c>
      <c r="B14" s="17">
        <v>-689852</v>
      </c>
      <c r="C14" s="12">
        <v>-657002</v>
      </c>
    </row>
    <row r="15" spans="1:3" ht="18">
      <c r="A15" s="36" t="s">
        <v>2</v>
      </c>
      <c r="B15" s="40">
        <v>97578</v>
      </c>
      <c r="C15" s="18">
        <v>92931</v>
      </c>
    </row>
    <row r="16" spans="1:3" ht="18">
      <c r="A16" s="35" t="s">
        <v>76</v>
      </c>
      <c r="B16" s="18">
        <f>SUM(B13:B15)</f>
        <v>-509109</v>
      </c>
      <c r="C16" s="18">
        <f>SUM(C13:C15)</f>
        <v>-484866</v>
      </c>
    </row>
    <row r="17" spans="1:3" ht="18">
      <c r="A17" s="39" t="s">
        <v>77</v>
      </c>
      <c r="B17" s="18">
        <f>B11+B16</f>
        <v>144440</v>
      </c>
      <c r="C17" s="18">
        <f>C11+C16</f>
        <v>137562</v>
      </c>
    </row>
    <row r="18" spans="1:3" ht="15.75">
      <c r="A18" s="35" t="s">
        <v>78</v>
      </c>
      <c r="B18" s="17"/>
      <c r="C18" s="17"/>
    </row>
    <row r="19" spans="1:3" ht="15.75">
      <c r="A19" s="36" t="s">
        <v>6</v>
      </c>
      <c r="B19" s="38"/>
      <c r="C19" s="38"/>
    </row>
    <row r="20" spans="1:3" ht="15.75">
      <c r="A20" s="37" t="s">
        <v>7</v>
      </c>
      <c r="B20" s="17">
        <v>68734</v>
      </c>
      <c r="C20" s="12">
        <v>65461</v>
      </c>
    </row>
    <row r="21" spans="1:3" ht="18">
      <c r="A21" s="37" t="s">
        <v>8</v>
      </c>
      <c r="B21" s="18">
        <v>-1910</v>
      </c>
      <c r="C21" s="18">
        <v>-1819</v>
      </c>
    </row>
    <row r="22" spans="1:3" ht="18">
      <c r="A22" s="35" t="s">
        <v>82</v>
      </c>
      <c r="B22" s="41">
        <f>SUM(B20:B21)</f>
        <v>66824</v>
      </c>
      <c r="C22" s="41">
        <f>SUM(C20:C21)</f>
        <v>63642</v>
      </c>
    </row>
    <row r="23" spans="1:3" ht="18">
      <c r="A23" s="39" t="s">
        <v>81</v>
      </c>
      <c r="B23" s="9">
        <f>B17-B22</f>
        <v>77616</v>
      </c>
      <c r="C23" s="9">
        <f>C17-C22</f>
        <v>73920</v>
      </c>
    </row>
    <row r="24" spans="1:3">
      <c r="B24" s="13"/>
      <c r="C24" s="13"/>
    </row>
    <row r="25" spans="1:3">
      <c r="B25" s="13"/>
      <c r="C25" s="13"/>
    </row>
    <row r="26" spans="1:3">
      <c r="B26" s="13"/>
      <c r="C26" s="13"/>
    </row>
    <row r="27" spans="1:3">
      <c r="B27" s="13"/>
      <c r="C27" s="13"/>
    </row>
    <row r="28" spans="1:3">
      <c r="B28" s="13"/>
      <c r="C28" s="13"/>
    </row>
    <row r="29" spans="1:3">
      <c r="B29" s="13"/>
      <c r="C29" s="13"/>
    </row>
    <row r="30" spans="1:3">
      <c r="B30" s="13"/>
      <c r="C30" s="13"/>
    </row>
    <row r="84" spans="3:5">
      <c r="C84" s="81"/>
      <c r="D84" s="81"/>
      <c r="E84" s="81"/>
    </row>
    <row r="85" spans="3:5">
      <c r="C85" s="81"/>
      <c r="D85" s="81"/>
      <c r="E85" s="81"/>
    </row>
    <row r="86" spans="3:5">
      <c r="C86" s="81"/>
      <c r="D86" s="81"/>
      <c r="E86" s="81"/>
    </row>
    <row r="87" spans="3:5">
      <c r="C87" s="81"/>
      <c r="D87" s="81"/>
      <c r="E87" s="81"/>
    </row>
    <row r="88" spans="3:5">
      <c r="C88" s="81"/>
      <c r="D88" s="81"/>
      <c r="E88" s="81"/>
    </row>
    <row r="89" spans="3:5">
      <c r="C89" s="81"/>
      <c r="D89" s="81"/>
      <c r="E89" s="81"/>
    </row>
    <row r="90" spans="3:5">
      <c r="C90" s="81"/>
      <c r="D90" s="81"/>
      <c r="E90" s="81"/>
    </row>
    <row r="91" spans="3:5">
      <c r="C91" s="81"/>
      <c r="D91" s="81"/>
      <c r="E91" s="81"/>
    </row>
    <row r="92" spans="3:5">
      <c r="C92" s="81"/>
      <c r="D92" s="81"/>
      <c r="E92" s="81"/>
    </row>
    <row r="93" spans="3:5">
      <c r="C93" s="81"/>
      <c r="D93" s="81"/>
      <c r="E93" s="81"/>
    </row>
    <row r="94" spans="3:5">
      <c r="C94" s="81"/>
      <c r="D94" s="81"/>
      <c r="E94" s="81"/>
    </row>
    <row r="95" spans="3:5">
      <c r="C95" s="81"/>
      <c r="D95" s="81"/>
      <c r="E95" s="81"/>
    </row>
    <row r="96" spans="3:5">
      <c r="C96" s="81"/>
      <c r="D96" s="81"/>
      <c r="E96" s="81"/>
    </row>
    <row r="97" spans="3:5">
      <c r="C97" s="81"/>
      <c r="D97" s="81"/>
      <c r="E97" s="81"/>
    </row>
    <row r="98" spans="3:5">
      <c r="C98" s="81"/>
      <c r="D98" s="81"/>
      <c r="E98" s="81"/>
    </row>
    <row r="99" spans="3:5">
      <c r="C99" s="81"/>
      <c r="D99" s="81"/>
      <c r="E99" s="81"/>
    </row>
    <row r="100" spans="3:5">
      <c r="C100" s="81"/>
      <c r="D100" s="81"/>
      <c r="E100" s="81"/>
    </row>
    <row r="101" spans="3:5">
      <c r="C101" s="81"/>
      <c r="D101" s="81"/>
      <c r="E101" s="81"/>
    </row>
  </sheetData>
  <mergeCells count="3">
    <mergeCell ref="A1:C1"/>
    <mergeCell ref="A2:C2"/>
    <mergeCell ref="A3:C3"/>
  </mergeCells>
  <phoneticPr fontId="0" type="noConversion"/>
  <printOptions horizontalCentered="1"/>
  <pageMargins left="0.75" right="0.75" top="1" bottom="1" header="0.5" footer="0.5"/>
  <pageSetup orientation="portrait" horizontalDpi="200" verticalDpi="200" r:id="rId1"/>
  <headerFooter alignWithMargins="0">
    <oddFooter xml:space="preserve">&amp;L&amp;"Times New Roman,Regular"Bernstein Goldstein
Laverne &amp;&amp; Shirley, CPAs&amp;C&amp;"Times New Roman,Regular"See accompanying notes
and accountant's compilation report.&amp;R&amp;"Times New Roman,Regular"&amp;P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indexed="27"/>
  </sheetPr>
  <dimension ref="A1:F171"/>
  <sheetViews>
    <sheetView zoomScaleNormal="100" workbookViewId="0">
      <selection sqref="A1:E1"/>
    </sheetView>
  </sheetViews>
  <sheetFormatPr defaultRowHeight="15.75"/>
  <cols>
    <col min="1" max="1" width="5.140625" style="47" customWidth="1"/>
    <col min="2" max="2" width="1.5703125" style="47" customWidth="1"/>
    <col min="3" max="3" width="3.5703125" style="49" customWidth="1"/>
    <col min="4" max="4" width="1.5703125" style="47" customWidth="1"/>
    <col min="5" max="5" width="79.140625" style="52" customWidth="1"/>
    <col min="6" max="16384" width="9.140625" style="48"/>
  </cols>
  <sheetData>
    <row r="1" spans="1:6" ht="18.75">
      <c r="A1" s="107" t="str">
        <f>Assumptions!B4</f>
        <v>GTM Manufacturing Corporation</v>
      </c>
      <c r="B1" s="108"/>
      <c r="C1" s="108"/>
      <c r="D1" s="108"/>
      <c r="E1" s="108"/>
    </row>
    <row r="2" spans="1:6">
      <c r="A2" s="109" t="s">
        <v>108</v>
      </c>
      <c r="B2" s="109"/>
      <c r="C2" s="109"/>
      <c r="D2" s="109"/>
      <c r="E2" s="109"/>
    </row>
    <row r="3" spans="1:6">
      <c r="A3" s="110" t="str">
        <f>Assumptions!B14</f>
        <v>December 31, 2023</v>
      </c>
      <c r="B3" s="110"/>
      <c r="C3" s="110"/>
      <c r="D3" s="110"/>
      <c r="E3" s="110"/>
    </row>
    <row r="6" spans="1:6">
      <c r="A6" s="47" t="s">
        <v>100</v>
      </c>
      <c r="C6" s="104" t="s">
        <v>92</v>
      </c>
      <c r="D6" s="105"/>
      <c r="E6" s="105"/>
    </row>
    <row r="7" spans="1:6">
      <c r="D7" s="50"/>
      <c r="E7" s="54"/>
    </row>
    <row r="8" spans="1:6">
      <c r="C8" s="49" t="s">
        <v>93</v>
      </c>
      <c r="D8" s="50"/>
      <c r="E8" s="54" t="s">
        <v>101</v>
      </c>
    </row>
    <row r="9" spans="1:6" ht="63">
      <c r="D9" s="50"/>
      <c r="E9" s="51" t="s">
        <v>99</v>
      </c>
    </row>
    <row r="10" spans="1:6">
      <c r="D10" s="50"/>
      <c r="E10" s="55"/>
    </row>
    <row r="11" spans="1:6">
      <c r="C11" s="49" t="s">
        <v>94</v>
      </c>
      <c r="D11" s="50"/>
      <c r="E11" s="54" t="s">
        <v>102</v>
      </c>
    </row>
    <row r="12" spans="1:6">
      <c r="D12" s="50"/>
      <c r="E12" s="46" t="str">
        <f>"The Company's fiscal year begins on "&amp;FiscalBegin&amp;" and ends on "&amp;FiscalEnd&amp;" of each year."</f>
        <v>The Company's fiscal year begins on January 1 and ends on December 31 of each year.</v>
      </c>
    </row>
    <row r="13" spans="1:6">
      <c r="E13" s="51"/>
      <c r="F13" s="53"/>
    </row>
    <row r="14" spans="1:6">
      <c r="C14" s="49" t="s">
        <v>95</v>
      </c>
      <c r="D14" s="50"/>
      <c r="E14" s="56" t="s">
        <v>3</v>
      </c>
    </row>
    <row r="15" spans="1:6" ht="31.5">
      <c r="E15" s="51" t="str">
        <f>"Inventories are stated at the lower of cost or market.  Cost is determined using the "&amp;INDEX(InvVal,InvValRow,1)&amp;" method."</f>
        <v>Inventories are stated at the lower of cost or market.  Cost is determined using the first-in first-out (FIFO) method.</v>
      </c>
      <c r="F15" s="53"/>
    </row>
    <row r="16" spans="1:6">
      <c r="D16" s="50"/>
      <c r="E16" s="55"/>
    </row>
    <row r="17" spans="1:6">
      <c r="C17" s="49" t="s">
        <v>96</v>
      </c>
      <c r="E17" s="54" t="s">
        <v>103</v>
      </c>
      <c r="F17" s="53"/>
    </row>
    <row r="18" spans="1:6" ht="63">
      <c r="D18" s="50"/>
      <c r="E18" s="57" t="str">
        <f>"Property, plant, and equipment are stated at cost.  Depreciation is computed using the "&amp;INDEX(DeprMethod,DeprRow,1)&amp;" method.  When assets are retired or otherwise disposed of, the cost and related accumulated depreciation are removed from the accounts, and any resulting gain or loss is reflected in income for the period."</f>
        <v>Property, plant, and equipment are stated at cost.  Depreciation is computed using the 150% declining balance method.  When assets are retired or otherwise disposed of, the cost and related accumulated depreciation are removed from the accounts, and any resulting gain or loss is reflected in income for the period.</v>
      </c>
    </row>
    <row r="19" spans="1:6">
      <c r="D19" s="50"/>
      <c r="E19" s="57"/>
    </row>
    <row r="20" spans="1:6" ht="31.5">
      <c r="D20" s="50"/>
      <c r="E20" s="57" t="s">
        <v>145</v>
      </c>
    </row>
    <row r="21" spans="1:6">
      <c r="E21" s="51"/>
      <c r="F21" s="53"/>
    </row>
    <row r="22" spans="1:6">
      <c r="C22" s="49" t="s">
        <v>97</v>
      </c>
      <c r="E22" s="56" t="s">
        <v>104</v>
      </c>
    </row>
    <row r="23" spans="1:6" ht="63">
      <c r="E23" s="57" t="s">
        <v>105</v>
      </c>
    </row>
    <row r="24" spans="1:6">
      <c r="E24" s="55"/>
    </row>
    <row r="25" spans="1:6">
      <c r="C25" s="49" t="s">
        <v>98</v>
      </c>
      <c r="E25" s="56" t="s">
        <v>106</v>
      </c>
    </row>
    <row r="26" spans="1:6">
      <c r="E26" s="45" t="s">
        <v>107</v>
      </c>
    </row>
    <row r="27" spans="1:6">
      <c r="E27" s="55"/>
    </row>
    <row r="28" spans="1:6">
      <c r="A28" s="47" t="s">
        <v>109</v>
      </c>
      <c r="C28" s="104" t="s">
        <v>3</v>
      </c>
      <c r="D28" s="113"/>
      <c r="E28" s="113"/>
    </row>
    <row r="29" spans="1:6">
      <c r="C29" s="103"/>
      <c r="D29" s="103"/>
      <c r="E29" s="103"/>
    </row>
    <row r="30" spans="1:6">
      <c r="C30" s="102" t="s">
        <v>110</v>
      </c>
      <c r="D30" s="102"/>
      <c r="E30" s="102"/>
    </row>
    <row r="31" spans="1:6">
      <c r="C31" s="103"/>
      <c r="D31" s="103"/>
      <c r="E31" s="103"/>
    </row>
    <row r="32" spans="1:6">
      <c r="C32" s="103"/>
      <c r="D32" s="103"/>
      <c r="E32" s="103"/>
    </row>
    <row r="33" spans="1:6">
      <c r="C33" s="103"/>
      <c r="D33" s="103"/>
      <c r="E33" s="103"/>
    </row>
    <row r="34" spans="1:6">
      <c r="C34" s="103"/>
      <c r="D34" s="103"/>
      <c r="E34" s="103"/>
    </row>
    <row r="35" spans="1:6">
      <c r="C35" s="103"/>
      <c r="D35" s="103"/>
      <c r="E35" s="103"/>
    </row>
    <row r="36" spans="1:6">
      <c r="C36" s="103"/>
      <c r="D36" s="103"/>
      <c r="E36" s="103"/>
    </row>
    <row r="37" spans="1:6">
      <c r="C37" s="103"/>
      <c r="D37" s="103"/>
      <c r="E37" s="103"/>
    </row>
    <row r="38" spans="1:6">
      <c r="C38" s="103"/>
      <c r="D38" s="103"/>
      <c r="E38" s="103"/>
    </row>
    <row r="39" spans="1:6">
      <c r="A39" s="47" t="s">
        <v>149</v>
      </c>
      <c r="C39" s="104" t="s">
        <v>34</v>
      </c>
      <c r="D39" s="104"/>
      <c r="E39" s="104"/>
    </row>
    <row r="40" spans="1:6">
      <c r="C40" s="103"/>
      <c r="D40" s="103"/>
      <c r="E40" s="103"/>
      <c r="F40" s="44"/>
    </row>
    <row r="41" spans="1:6" ht="66" customHeight="1">
      <c r="A41" s="49"/>
      <c r="C41" s="111" t="s">
        <v>170</v>
      </c>
      <c r="D41" s="111"/>
      <c r="E41" s="111"/>
    </row>
    <row r="42" spans="1:6">
      <c r="A42" s="49"/>
      <c r="C42" s="111"/>
      <c r="D42" s="111"/>
      <c r="E42" s="111"/>
    </row>
    <row r="43" spans="1:6">
      <c r="A43" s="47" t="s">
        <v>150</v>
      </c>
      <c r="C43" s="116" t="s">
        <v>160</v>
      </c>
      <c r="D43" s="116"/>
      <c r="E43" s="116"/>
    </row>
    <row r="44" spans="1:6">
      <c r="C44" s="106"/>
      <c r="D44" s="106"/>
      <c r="E44" s="106"/>
    </row>
    <row r="45" spans="1:6" ht="78" customHeight="1">
      <c r="C45" s="112" t="s">
        <v>171</v>
      </c>
      <c r="D45" s="112"/>
      <c r="E45" s="112"/>
    </row>
    <row r="46" spans="1:6">
      <c r="C46" s="106"/>
      <c r="D46" s="106"/>
      <c r="E46" s="106"/>
    </row>
    <row r="47" spans="1:6" ht="65.25" customHeight="1">
      <c r="C47" s="106" t="s">
        <v>172</v>
      </c>
      <c r="D47" s="106"/>
      <c r="E47" s="106"/>
    </row>
    <row r="48" spans="1:6">
      <c r="C48" s="106"/>
      <c r="D48" s="106"/>
      <c r="E48" s="106"/>
    </row>
    <row r="49" spans="1:5" ht="15.75" customHeight="1">
      <c r="C49" s="106"/>
      <c r="D49" s="106"/>
      <c r="E49" s="106"/>
    </row>
    <row r="50" spans="1:5" ht="15.75" customHeight="1">
      <c r="A50" s="49"/>
      <c r="C50" s="106"/>
      <c r="D50" s="106"/>
      <c r="E50" s="106"/>
    </row>
    <row r="51" spans="1:5" ht="15.75" customHeight="1">
      <c r="A51" s="49"/>
      <c r="C51" s="106"/>
      <c r="D51" s="106"/>
      <c r="E51" s="106"/>
    </row>
    <row r="52" spans="1:5" ht="15.75" customHeight="1">
      <c r="A52" s="49"/>
      <c r="C52" s="106"/>
      <c r="D52" s="106"/>
      <c r="E52" s="106"/>
    </row>
    <row r="53" spans="1:5" ht="15.75" customHeight="1">
      <c r="A53" s="49"/>
      <c r="C53" s="106"/>
      <c r="D53" s="106"/>
      <c r="E53" s="106"/>
    </row>
    <row r="54" spans="1:5" ht="15.75" customHeight="1">
      <c r="A54" s="49" t="s">
        <v>159</v>
      </c>
      <c r="C54" s="115" t="s">
        <v>152</v>
      </c>
      <c r="D54" s="115"/>
      <c r="E54" s="115"/>
    </row>
    <row r="55" spans="1:5" ht="15.75" customHeight="1">
      <c r="A55" s="49"/>
      <c r="C55" s="106"/>
      <c r="D55" s="106"/>
      <c r="E55" s="106"/>
    </row>
    <row r="56" spans="1:5" ht="66" customHeight="1">
      <c r="A56" s="49"/>
      <c r="C56" s="106" t="s">
        <v>173</v>
      </c>
      <c r="D56" s="106"/>
      <c r="E56" s="106"/>
    </row>
    <row r="57" spans="1:5" ht="15.75" customHeight="1">
      <c r="C57" s="114"/>
      <c r="D57" s="114"/>
      <c r="E57" s="114"/>
    </row>
    <row r="58" spans="1:5" ht="30.75" customHeight="1">
      <c r="A58" s="48"/>
      <c r="C58" s="114" t="s">
        <v>174</v>
      </c>
      <c r="D58" s="114"/>
      <c r="E58" s="114"/>
    </row>
    <row r="59" spans="1:5">
      <c r="A59" s="48"/>
      <c r="C59" s="114"/>
      <c r="D59" s="114"/>
      <c r="E59" s="114"/>
    </row>
    <row r="60" spans="1:5">
      <c r="A60" s="49"/>
      <c r="C60" s="114" t="s">
        <v>151</v>
      </c>
      <c r="D60" s="114"/>
      <c r="E60" s="114"/>
    </row>
    <row r="61" spans="1:5">
      <c r="A61" s="49"/>
      <c r="C61" s="114"/>
      <c r="D61" s="114"/>
      <c r="E61" s="114"/>
    </row>
    <row r="62" spans="1:5">
      <c r="A62" s="49"/>
      <c r="C62" s="114"/>
      <c r="D62" s="114"/>
      <c r="E62" s="114"/>
    </row>
    <row r="63" spans="1:5">
      <c r="A63" s="49"/>
      <c r="C63" s="114"/>
      <c r="D63" s="114"/>
      <c r="E63" s="114"/>
    </row>
    <row r="64" spans="1:5">
      <c r="A64" s="49"/>
      <c r="C64" s="106"/>
      <c r="D64" s="106"/>
      <c r="E64" s="106"/>
    </row>
    <row r="65" spans="1:5">
      <c r="A65" s="49"/>
      <c r="C65" s="106"/>
      <c r="D65" s="106"/>
      <c r="E65" s="106"/>
    </row>
    <row r="66" spans="1:5">
      <c r="A66" s="49"/>
      <c r="C66" s="106"/>
      <c r="D66" s="106"/>
      <c r="E66" s="106"/>
    </row>
    <row r="67" spans="1:5">
      <c r="A67" s="49"/>
      <c r="C67" s="106"/>
      <c r="D67" s="106"/>
      <c r="E67" s="106"/>
    </row>
    <row r="68" spans="1:5">
      <c r="A68" s="49"/>
      <c r="C68" s="106"/>
      <c r="D68" s="106"/>
      <c r="E68" s="106"/>
    </row>
    <row r="69" spans="1:5">
      <c r="A69" s="49"/>
      <c r="C69" s="106"/>
      <c r="D69" s="106"/>
      <c r="E69" s="106"/>
    </row>
    <row r="70" spans="1:5">
      <c r="A70" s="49"/>
      <c r="C70" s="106"/>
      <c r="D70" s="106"/>
      <c r="E70" s="106"/>
    </row>
    <row r="71" spans="1:5">
      <c r="A71" s="49"/>
      <c r="C71" s="106"/>
      <c r="D71" s="106"/>
      <c r="E71" s="106"/>
    </row>
    <row r="72" spans="1:5">
      <c r="A72" s="49"/>
      <c r="C72" s="106"/>
      <c r="D72" s="106"/>
      <c r="E72" s="106"/>
    </row>
    <row r="73" spans="1:5">
      <c r="A73" s="49"/>
      <c r="C73" s="106"/>
      <c r="D73" s="106"/>
      <c r="E73" s="106"/>
    </row>
    <row r="74" spans="1:5">
      <c r="A74" s="49"/>
      <c r="C74" s="106"/>
      <c r="D74" s="106"/>
      <c r="E74" s="106"/>
    </row>
    <row r="75" spans="1:5">
      <c r="A75" s="49" t="s">
        <v>162</v>
      </c>
      <c r="C75" s="106" t="s">
        <v>163</v>
      </c>
      <c r="D75" s="106"/>
      <c r="E75" s="106"/>
    </row>
    <row r="76" spans="1:5">
      <c r="A76" s="49"/>
      <c r="C76" s="106"/>
      <c r="D76" s="106"/>
      <c r="E76" s="106"/>
    </row>
    <row r="77" spans="1:5">
      <c r="A77" s="49"/>
      <c r="C77" s="106"/>
      <c r="D77" s="106"/>
      <c r="E77" s="106"/>
    </row>
    <row r="78" spans="1:5">
      <c r="A78" s="49"/>
      <c r="C78" s="106"/>
      <c r="D78" s="106"/>
      <c r="E78" s="106"/>
    </row>
    <row r="79" spans="1:5">
      <c r="A79" s="49"/>
      <c r="C79" s="106"/>
      <c r="D79" s="106"/>
      <c r="E79" s="106"/>
    </row>
    <row r="80" spans="1:5">
      <c r="A80" s="49"/>
      <c r="C80" s="106"/>
      <c r="D80" s="106"/>
      <c r="E80" s="106"/>
    </row>
    <row r="81" spans="1:5">
      <c r="A81" s="49"/>
      <c r="C81" s="106"/>
      <c r="D81" s="106"/>
      <c r="E81" s="106"/>
    </row>
    <row r="82" spans="1:5">
      <c r="A82" s="49"/>
      <c r="C82" s="106"/>
      <c r="D82" s="106"/>
      <c r="E82" s="106"/>
    </row>
    <row r="83" spans="1:5">
      <c r="A83" s="49"/>
      <c r="C83" s="106"/>
      <c r="D83" s="106"/>
      <c r="E83" s="106"/>
    </row>
    <row r="84" spans="1:5">
      <c r="A84" s="49"/>
      <c r="C84" s="106"/>
      <c r="D84" s="106"/>
      <c r="E84" s="106"/>
    </row>
    <row r="85" spans="1:5">
      <c r="A85" s="49"/>
      <c r="C85" s="106"/>
      <c r="D85" s="106"/>
      <c r="E85" s="106"/>
    </row>
    <row r="86" spans="1:5">
      <c r="A86" s="49"/>
      <c r="C86" s="106"/>
      <c r="D86" s="106"/>
      <c r="E86" s="106"/>
    </row>
    <row r="87" spans="1:5">
      <c r="C87" s="106"/>
      <c r="D87" s="106"/>
      <c r="E87" s="106"/>
    </row>
    <row r="88" spans="1:5">
      <c r="C88" s="106"/>
      <c r="D88" s="106"/>
      <c r="E88" s="106"/>
    </row>
    <row r="89" spans="1:5">
      <c r="C89" s="106"/>
      <c r="D89" s="106"/>
      <c r="E89" s="106"/>
    </row>
    <row r="90" spans="1:5">
      <c r="C90" s="106"/>
      <c r="D90" s="106"/>
      <c r="E90" s="106"/>
    </row>
    <row r="91" spans="1:5">
      <c r="C91" s="106"/>
      <c r="D91" s="106"/>
      <c r="E91" s="106"/>
    </row>
    <row r="92" spans="1:5">
      <c r="C92" s="106"/>
      <c r="D92" s="106"/>
      <c r="E92" s="106"/>
    </row>
    <row r="93" spans="1:5">
      <c r="C93" s="106"/>
      <c r="D93" s="106"/>
      <c r="E93" s="106"/>
    </row>
    <row r="94" spans="1:5">
      <c r="C94" s="106"/>
      <c r="D94" s="106"/>
      <c r="E94" s="106"/>
    </row>
    <row r="95" spans="1:5">
      <c r="C95" s="106"/>
      <c r="D95" s="106"/>
      <c r="E95" s="106"/>
    </row>
    <row r="96" spans="1:5">
      <c r="C96" s="106"/>
      <c r="D96" s="106"/>
      <c r="E96" s="106"/>
    </row>
    <row r="97" spans="3:5">
      <c r="C97" s="106"/>
      <c r="D97" s="106"/>
      <c r="E97" s="106"/>
    </row>
    <row r="98" spans="3:5">
      <c r="C98" s="106"/>
      <c r="D98" s="106"/>
      <c r="E98" s="106"/>
    </row>
    <row r="99" spans="3:5">
      <c r="C99" s="106"/>
      <c r="D99" s="106"/>
      <c r="E99" s="106"/>
    </row>
    <row r="100" spans="3:5">
      <c r="C100" s="106"/>
      <c r="D100" s="106"/>
      <c r="E100" s="106"/>
    </row>
    <row r="101" spans="3:5">
      <c r="C101" s="106"/>
      <c r="D101" s="106"/>
      <c r="E101" s="106"/>
    </row>
    <row r="102" spans="3:5">
      <c r="C102" s="78"/>
      <c r="D102" s="79"/>
    </row>
    <row r="103" spans="3:5">
      <c r="C103" s="78"/>
      <c r="D103" s="79"/>
      <c r="E103" s="55"/>
    </row>
    <row r="104" spans="3:5">
      <c r="C104" s="78"/>
      <c r="D104" s="79"/>
      <c r="E104" s="55"/>
    </row>
    <row r="105" spans="3:5">
      <c r="C105" s="78"/>
      <c r="D105" s="79"/>
      <c r="E105" s="55"/>
    </row>
    <row r="106" spans="3:5">
      <c r="C106" s="78"/>
      <c r="D106" s="79"/>
      <c r="E106" s="55"/>
    </row>
    <row r="107" spans="3:5">
      <c r="C107" s="78"/>
      <c r="D107" s="79"/>
      <c r="E107" s="55"/>
    </row>
    <row r="108" spans="3:5">
      <c r="C108" s="78"/>
      <c r="D108" s="79"/>
      <c r="E108" s="55"/>
    </row>
    <row r="109" spans="3:5">
      <c r="C109" s="78"/>
      <c r="D109" s="79"/>
    </row>
    <row r="110" spans="3:5">
      <c r="C110" s="78"/>
      <c r="D110" s="79"/>
    </row>
    <row r="111" spans="3:5">
      <c r="C111" s="78"/>
      <c r="D111" s="79"/>
    </row>
    <row r="112" spans="3:5">
      <c r="C112" s="78"/>
      <c r="D112" s="79"/>
    </row>
    <row r="113" spans="3:4">
      <c r="C113" s="78"/>
      <c r="D113" s="79"/>
    </row>
    <row r="114" spans="3:4">
      <c r="C114" s="78"/>
      <c r="D114" s="79"/>
    </row>
    <row r="115" spans="3:4">
      <c r="C115" s="78"/>
      <c r="D115" s="79"/>
    </row>
    <row r="116" spans="3:4">
      <c r="C116" s="78"/>
      <c r="D116" s="79"/>
    </row>
    <row r="117" spans="3:4">
      <c r="C117" s="78"/>
      <c r="D117" s="79"/>
    </row>
    <row r="118" spans="3:4">
      <c r="C118" s="78"/>
      <c r="D118" s="79"/>
    </row>
    <row r="119" spans="3:4">
      <c r="C119" s="78"/>
      <c r="D119" s="79"/>
    </row>
    <row r="120" spans="3:4">
      <c r="C120" s="78"/>
      <c r="D120" s="79"/>
    </row>
    <row r="121" spans="3:4">
      <c r="C121" s="78"/>
      <c r="D121" s="79"/>
    </row>
    <row r="122" spans="3:4">
      <c r="C122" s="78"/>
      <c r="D122" s="79"/>
    </row>
    <row r="123" spans="3:4">
      <c r="C123" s="78"/>
      <c r="D123" s="79"/>
    </row>
    <row r="124" spans="3:4">
      <c r="C124" s="78"/>
      <c r="D124" s="79"/>
    </row>
    <row r="125" spans="3:4">
      <c r="C125" s="78"/>
      <c r="D125" s="79"/>
    </row>
    <row r="126" spans="3:4">
      <c r="C126" s="78"/>
      <c r="D126" s="79"/>
    </row>
    <row r="127" spans="3:4">
      <c r="C127" s="78"/>
      <c r="D127" s="79"/>
    </row>
    <row r="128" spans="3:4">
      <c r="C128" s="78"/>
      <c r="D128" s="79"/>
    </row>
    <row r="129" spans="3:4">
      <c r="C129" s="78"/>
      <c r="D129" s="79"/>
    </row>
    <row r="130" spans="3:4">
      <c r="C130" s="78"/>
      <c r="D130" s="79"/>
    </row>
    <row r="131" spans="3:4">
      <c r="C131" s="78"/>
      <c r="D131" s="79"/>
    </row>
    <row r="132" spans="3:4">
      <c r="C132" s="78"/>
      <c r="D132" s="79"/>
    </row>
    <row r="133" spans="3:4">
      <c r="C133" s="78"/>
      <c r="D133" s="79"/>
    </row>
    <row r="134" spans="3:4">
      <c r="C134" s="78"/>
      <c r="D134" s="79"/>
    </row>
    <row r="135" spans="3:4">
      <c r="C135" s="78"/>
      <c r="D135" s="79"/>
    </row>
    <row r="136" spans="3:4">
      <c r="C136" s="78"/>
      <c r="D136" s="79"/>
    </row>
    <row r="137" spans="3:4">
      <c r="C137" s="78"/>
      <c r="D137" s="79"/>
    </row>
    <row r="138" spans="3:4">
      <c r="C138" s="78"/>
      <c r="D138" s="79"/>
    </row>
    <row r="139" spans="3:4">
      <c r="C139" s="78"/>
      <c r="D139" s="79"/>
    </row>
    <row r="140" spans="3:4">
      <c r="C140" s="78"/>
      <c r="D140" s="79"/>
    </row>
    <row r="141" spans="3:4">
      <c r="C141" s="78"/>
      <c r="D141" s="79"/>
    </row>
    <row r="142" spans="3:4">
      <c r="C142" s="78"/>
      <c r="D142" s="79"/>
    </row>
    <row r="143" spans="3:4">
      <c r="C143" s="78"/>
      <c r="D143" s="79"/>
    </row>
    <row r="144" spans="3:4">
      <c r="C144" s="78"/>
      <c r="D144" s="79"/>
    </row>
    <row r="145" spans="3:4">
      <c r="C145" s="78"/>
      <c r="D145" s="79"/>
    </row>
    <row r="146" spans="3:4">
      <c r="C146" s="78"/>
      <c r="D146" s="79"/>
    </row>
    <row r="147" spans="3:4">
      <c r="C147" s="78"/>
      <c r="D147" s="79"/>
    </row>
    <row r="148" spans="3:4">
      <c r="C148" s="78"/>
      <c r="D148" s="79"/>
    </row>
    <row r="149" spans="3:4">
      <c r="C149" s="78"/>
      <c r="D149" s="79"/>
    </row>
    <row r="150" spans="3:4">
      <c r="C150" s="78"/>
      <c r="D150" s="79"/>
    </row>
    <row r="151" spans="3:4">
      <c r="C151" s="78"/>
      <c r="D151" s="79"/>
    </row>
    <row r="152" spans="3:4">
      <c r="C152" s="78"/>
      <c r="D152" s="79"/>
    </row>
    <row r="153" spans="3:4">
      <c r="C153" s="78"/>
      <c r="D153" s="79"/>
    </row>
    <row r="154" spans="3:4">
      <c r="C154" s="78"/>
      <c r="D154" s="79"/>
    </row>
    <row r="155" spans="3:4">
      <c r="C155" s="78"/>
      <c r="D155" s="79"/>
    </row>
    <row r="156" spans="3:4">
      <c r="C156" s="78"/>
      <c r="D156" s="79"/>
    </row>
    <row r="157" spans="3:4">
      <c r="C157" s="78"/>
      <c r="D157" s="79"/>
    </row>
    <row r="158" spans="3:4">
      <c r="C158" s="78"/>
      <c r="D158" s="79"/>
    </row>
    <row r="159" spans="3:4">
      <c r="C159" s="78"/>
      <c r="D159" s="79"/>
    </row>
    <row r="160" spans="3:4">
      <c r="C160" s="78"/>
      <c r="D160" s="79"/>
    </row>
    <row r="161" spans="3:4">
      <c r="C161" s="78"/>
      <c r="D161" s="79"/>
    </row>
    <row r="162" spans="3:4">
      <c r="C162" s="78"/>
      <c r="D162" s="79"/>
    </row>
    <row r="163" spans="3:4">
      <c r="C163" s="78"/>
      <c r="D163" s="79"/>
    </row>
    <row r="164" spans="3:4">
      <c r="C164" s="78"/>
      <c r="D164" s="79"/>
    </row>
    <row r="165" spans="3:4">
      <c r="C165" s="78"/>
      <c r="D165" s="79"/>
    </row>
    <row r="166" spans="3:4">
      <c r="C166" s="78"/>
      <c r="D166" s="79"/>
    </row>
    <row r="167" spans="3:4">
      <c r="C167" s="78"/>
      <c r="D167" s="79"/>
    </row>
    <row r="168" spans="3:4">
      <c r="C168" s="78"/>
      <c r="D168" s="79"/>
    </row>
    <row r="169" spans="3:4">
      <c r="C169" s="78"/>
      <c r="D169" s="79"/>
    </row>
    <row r="170" spans="3:4">
      <c r="C170" s="78"/>
      <c r="D170" s="79"/>
    </row>
    <row r="171" spans="3:4">
      <c r="C171" s="78"/>
      <c r="D171" s="79"/>
    </row>
  </sheetData>
  <mergeCells count="78">
    <mergeCell ref="C90:E90"/>
    <mergeCell ref="C91:E91"/>
    <mergeCell ref="C29:E29"/>
    <mergeCell ref="C50:E50"/>
    <mergeCell ref="C51:E51"/>
    <mergeCell ref="C52:E52"/>
    <mergeCell ref="C53:E53"/>
    <mergeCell ref="C55:E55"/>
    <mergeCell ref="C43:E43"/>
    <mergeCell ref="C86:E86"/>
    <mergeCell ref="C48:E48"/>
    <mergeCell ref="C49:E49"/>
    <mergeCell ref="C57:E57"/>
    <mergeCell ref="C74:E74"/>
    <mergeCell ref="C73:E73"/>
    <mergeCell ref="C65:E65"/>
    <mergeCell ref="C87:E87"/>
    <mergeCell ref="C88:E88"/>
    <mergeCell ref="C89:E89"/>
    <mergeCell ref="C82:E82"/>
    <mergeCell ref="C83:E83"/>
    <mergeCell ref="C84:E84"/>
    <mergeCell ref="C85:E85"/>
    <mergeCell ref="C79:E79"/>
    <mergeCell ref="C80:E80"/>
    <mergeCell ref="C81:E81"/>
    <mergeCell ref="C75:E75"/>
    <mergeCell ref="C76:E76"/>
    <mergeCell ref="C77:E77"/>
    <mergeCell ref="C72:E72"/>
    <mergeCell ref="C62:E62"/>
    <mergeCell ref="C63:E63"/>
    <mergeCell ref="C64:E64"/>
    <mergeCell ref="C78:E78"/>
    <mergeCell ref="C66:E66"/>
    <mergeCell ref="C67:E67"/>
    <mergeCell ref="C68:E68"/>
    <mergeCell ref="C69:E69"/>
    <mergeCell ref="C70:E70"/>
    <mergeCell ref="C71:E71"/>
    <mergeCell ref="C61:E61"/>
    <mergeCell ref="C54:E54"/>
    <mergeCell ref="C56:E56"/>
    <mergeCell ref="C58:E58"/>
    <mergeCell ref="C59:E59"/>
    <mergeCell ref="C60:E60"/>
    <mergeCell ref="A1:E1"/>
    <mergeCell ref="A2:E2"/>
    <mergeCell ref="A3:E3"/>
    <mergeCell ref="C46:E46"/>
    <mergeCell ref="C37:E37"/>
    <mergeCell ref="C38:E38"/>
    <mergeCell ref="C39:E39"/>
    <mergeCell ref="C40:E40"/>
    <mergeCell ref="C33:E33"/>
    <mergeCell ref="C34:E34"/>
    <mergeCell ref="C35:E35"/>
    <mergeCell ref="C36:E36"/>
    <mergeCell ref="C41:E41"/>
    <mergeCell ref="C42:E42"/>
    <mergeCell ref="C45:E45"/>
    <mergeCell ref="C28:E28"/>
    <mergeCell ref="C30:E30"/>
    <mergeCell ref="C31:E31"/>
    <mergeCell ref="C32:E32"/>
    <mergeCell ref="C6:E6"/>
    <mergeCell ref="C101:E101"/>
    <mergeCell ref="C96:E96"/>
    <mergeCell ref="C97:E97"/>
    <mergeCell ref="C98:E98"/>
    <mergeCell ref="C99:E99"/>
    <mergeCell ref="C92:E92"/>
    <mergeCell ref="C93:E93"/>
    <mergeCell ref="C94:E94"/>
    <mergeCell ref="C95:E95"/>
    <mergeCell ref="C100:E100"/>
    <mergeCell ref="C47:E47"/>
    <mergeCell ref="C44:E44"/>
  </mergeCells>
  <phoneticPr fontId="8" type="noConversion"/>
  <printOptions horizontalCentered="1"/>
  <pageMargins left="0.75" right="0.75" top="1" bottom="1" header="0.5" footer="0.5"/>
  <pageSetup orientation="portrait" horizontalDpi="200" verticalDpi="200" r:id="rId1"/>
  <headerFooter alignWithMargins="0">
    <oddFooter xml:space="preserve">&amp;L&amp;"Times New Roman,Regular"Bernstein Goldstein
Laverne &amp;&amp; Shirley, CPAs&amp;R&amp;"Times New Roman,Regular"&amp;P
</oddFooter>
  </headerFooter>
  <rowBreaks count="1" manualBreakCount="1">
    <brk id="27" max="16383" man="1"/>
  </rowBreaks>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indexed="42"/>
  </sheetPr>
  <dimension ref="A5:K17"/>
  <sheetViews>
    <sheetView workbookViewId="0">
      <selection activeCell="A7" sqref="A7:C12"/>
    </sheetView>
  </sheetViews>
  <sheetFormatPr defaultRowHeight="15.75"/>
  <cols>
    <col min="1" max="1" width="19.5703125" style="72" customWidth="1"/>
    <col min="2" max="3" width="12.7109375" style="71" customWidth="1"/>
    <col min="4" max="4" width="9.140625" style="71"/>
    <col min="5" max="5" width="44.28515625" style="72" bestFit="1" customWidth="1"/>
    <col min="6" max="7" width="13" style="71" customWidth="1"/>
    <col min="8" max="8" width="9.140625" style="71"/>
    <col min="9" max="9" width="28.5703125" style="72" customWidth="1"/>
    <col min="10" max="11" width="14.5703125" style="71" customWidth="1"/>
    <col min="12" max="16384" width="9.140625" style="71"/>
  </cols>
  <sheetData>
    <row r="5" spans="1:11">
      <c r="A5" s="73" t="s">
        <v>3</v>
      </c>
      <c r="E5" s="73" t="s">
        <v>152</v>
      </c>
      <c r="I5" s="73" t="s">
        <v>161</v>
      </c>
    </row>
    <row r="7" spans="1:11" ht="18">
      <c r="B7" s="74" t="str">
        <f>TEXT(Assumptions!$B$11,"0")</f>
        <v>2023</v>
      </c>
      <c r="C7" s="74" t="str">
        <f>TEXT(Assumptions!$B$12,"0")</f>
        <v>2022</v>
      </c>
      <c r="F7" s="74" t="str">
        <f>TEXT(Assumptions!$B$11,"0")</f>
        <v>2023</v>
      </c>
      <c r="G7" s="74" t="str">
        <f>TEXT(Assumptions!$B$12,"0")</f>
        <v>2022</v>
      </c>
      <c r="J7" s="74" t="str">
        <f>TEXT(Assumptions!$B$11,"0")</f>
        <v>2023</v>
      </c>
      <c r="K7" s="74" t="str">
        <f>TEXT(Assumptions!$B$12,"0")</f>
        <v>2022</v>
      </c>
    </row>
    <row r="8" spans="1:11">
      <c r="A8" s="72" t="s">
        <v>146</v>
      </c>
      <c r="B8" s="8">
        <v>337075</v>
      </c>
      <c r="C8" s="8">
        <v>360615</v>
      </c>
      <c r="E8" s="72" t="s">
        <v>153</v>
      </c>
      <c r="F8" s="8">
        <v>-1613</v>
      </c>
      <c r="G8" s="8">
        <v>-1613</v>
      </c>
      <c r="I8" s="72" t="s">
        <v>39</v>
      </c>
      <c r="J8" s="8">
        <v>379778</v>
      </c>
      <c r="K8" s="8">
        <v>370778</v>
      </c>
    </row>
    <row r="9" spans="1:11">
      <c r="A9" s="72" t="s">
        <v>147</v>
      </c>
      <c r="B9" s="75">
        <v>104921</v>
      </c>
      <c r="C9" s="75">
        <v>63959</v>
      </c>
      <c r="E9" s="72" t="s">
        <v>154</v>
      </c>
      <c r="F9" s="17">
        <v>8805</v>
      </c>
      <c r="G9" s="17">
        <v>8805</v>
      </c>
      <c r="I9" s="72" t="s">
        <v>40</v>
      </c>
      <c r="J9" s="75">
        <v>1278229</v>
      </c>
      <c r="K9" s="75">
        <v>1264582</v>
      </c>
    </row>
    <row r="10" spans="1:11" ht="18">
      <c r="A10" s="72" t="s">
        <v>148</v>
      </c>
      <c r="B10" s="76">
        <v>466753</v>
      </c>
      <c r="C10" s="76">
        <v>440599</v>
      </c>
      <c r="E10" s="72" t="s">
        <v>155</v>
      </c>
      <c r="F10" s="17">
        <v>13131</v>
      </c>
      <c r="G10" s="17">
        <v>13131</v>
      </c>
      <c r="I10" s="72" t="s">
        <v>41</v>
      </c>
      <c r="J10" s="76">
        <v>186218</v>
      </c>
      <c r="K10" s="76">
        <v>179068</v>
      </c>
    </row>
    <row r="11" spans="1:11">
      <c r="B11" s="75"/>
      <c r="C11" s="75"/>
      <c r="E11" s="72" t="s">
        <v>156</v>
      </c>
      <c r="F11" s="17">
        <v>32387</v>
      </c>
      <c r="G11" s="17">
        <v>32387</v>
      </c>
      <c r="J11" s="75"/>
      <c r="K11" s="75"/>
    </row>
    <row r="12" spans="1:11" ht="18">
      <c r="B12" s="77">
        <f>SUM(B8:B11)</f>
        <v>908749</v>
      </c>
      <c r="C12" s="77">
        <f>SUM(C8:C11)</f>
        <v>865173</v>
      </c>
      <c r="E12" s="72" t="s">
        <v>157</v>
      </c>
      <c r="F12" s="40">
        <v>270943</v>
      </c>
      <c r="G12" s="40">
        <v>270943</v>
      </c>
      <c r="J12" s="77">
        <f>SUM(J8:J11)</f>
        <v>1844225</v>
      </c>
      <c r="K12" s="77">
        <f>SUM(K8:K11)</f>
        <v>1814428</v>
      </c>
    </row>
    <row r="13" spans="1:11">
      <c r="F13" s="17"/>
      <c r="G13" s="17"/>
    </row>
    <row r="14" spans="1:11">
      <c r="F14" s="17">
        <f>SUM(F8:F13)</f>
        <v>323653</v>
      </c>
      <c r="G14" s="17">
        <f>SUM(G8:G13)</f>
        <v>323653</v>
      </c>
    </row>
    <row r="15" spans="1:11" ht="18">
      <c r="E15" s="72" t="s">
        <v>158</v>
      </c>
      <c r="F15" s="40">
        <v>54323</v>
      </c>
      <c r="G15" s="40">
        <v>54323</v>
      </c>
    </row>
    <row r="16" spans="1:11">
      <c r="F16" s="80"/>
      <c r="G16" s="80"/>
    </row>
    <row r="17" spans="6:7" ht="18">
      <c r="F17" s="77">
        <f>F14-F15</f>
        <v>269330</v>
      </c>
      <c r="G17" s="77">
        <f>G14-G15</f>
        <v>269330</v>
      </c>
    </row>
  </sheetData>
  <phoneticPr fontId="8" type="noConversion"/>
  <pageMargins left="0.75" right="0.75" top="1" bottom="1" header="0.5" footer="0.5"/>
  <pageSetup orientation="portrait" horizontalDpi="200" verticalDpi="200" r:id="rId1"/>
  <headerFooter alignWithMargins="0">
    <oddFooter>&amp;LMcClelland &amp;&amp; Associates&amp;C&amp;D  &amp;T&amp;R&amp;P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19</vt:i4>
      </vt:variant>
    </vt:vector>
  </HeadingPairs>
  <TitlesOfParts>
    <vt:vector size="27" baseType="lpstr">
      <vt:lpstr>Assumptions</vt:lpstr>
      <vt:lpstr>Cover</vt:lpstr>
      <vt:lpstr>Report TOC</vt:lpstr>
      <vt:lpstr>Compilation Report</vt:lpstr>
      <vt:lpstr>Balance Sheet</vt:lpstr>
      <vt:lpstr>Results of Operations</vt:lpstr>
      <vt:lpstr>Notes to Financials</vt:lpstr>
      <vt:lpstr>Notes (Hidden)</vt:lpstr>
      <vt:lpstr>BeginDateRow</vt:lpstr>
      <vt:lpstr>BeginDates</vt:lpstr>
      <vt:lpstr>CompDate</vt:lpstr>
      <vt:lpstr>DeprMethod</vt:lpstr>
      <vt:lpstr>DeprRow</vt:lpstr>
      <vt:lpstr>EndDateRow</vt:lpstr>
      <vt:lpstr>EndDates</vt:lpstr>
      <vt:lpstr>FiscalBegin</vt:lpstr>
      <vt:lpstr>FiscalEnd</vt:lpstr>
      <vt:lpstr>InvVal</vt:lpstr>
      <vt:lpstr>InvValRow</vt:lpstr>
      <vt:lpstr>'Notes to Financials'!OLE_LINK9</vt:lpstr>
      <vt:lpstr>PeriodRow</vt:lpstr>
      <vt:lpstr>Periods</vt:lpstr>
      <vt:lpstr>'Balance Sheet'!Print_Area</vt:lpstr>
      <vt:lpstr>'Notes to Financials'!Print_Area</vt:lpstr>
      <vt:lpstr>'Balance Sheet'!Print_Titles</vt:lpstr>
      <vt:lpstr>'Notes to Financials'!Print_Titles</vt:lpstr>
      <vt:lpstr>ReportDateRow</vt:lpstr>
    </vt:vector>
  </TitlesOfParts>
  <Company>K2 Enterprises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dc:creator>
  <cp:lastModifiedBy>L A McClelland</cp:lastModifiedBy>
  <cp:lastPrinted>2016-02-24T16:53:44Z</cp:lastPrinted>
  <dcterms:created xsi:type="dcterms:W3CDTF">2006-10-29T04:16:47Z</dcterms:created>
  <dcterms:modified xsi:type="dcterms:W3CDTF">2024-04-01T22:34:49Z</dcterms:modified>
</cp:coreProperties>
</file>